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skfs11\pliki\Rejestr wyborcow\meldunek\2025\"/>
    </mc:Choice>
  </mc:AlternateContent>
  <bookViews>
    <workbookView xWindow="0" yWindow="0" windowWidth="38400" windowHeight="17730"/>
  </bookViews>
  <sheets>
    <sheet name="rejestr_wyborcow_2023_kw_3_2023" sheetId="1" r:id="rId1"/>
  </sheets>
  <calcPr calcId="162913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E19" i="1"/>
  <c r="F19" i="1"/>
  <c r="G19" i="1"/>
  <c r="H19" i="1"/>
  <c r="I19" i="1"/>
  <c r="J19" i="1"/>
  <c r="K19" i="1"/>
  <c r="L19" i="1"/>
  <c r="M19" i="1"/>
  <c r="E29" i="1"/>
  <c r="F29" i="1"/>
  <c r="G29" i="1"/>
  <c r="H29" i="1"/>
  <c r="I29" i="1"/>
  <c r="J29" i="1"/>
  <c r="K29" i="1"/>
  <c r="L29" i="1"/>
  <c r="M29" i="1"/>
  <c r="F3" i="1" l="1"/>
  <c r="F43" i="1" s="1"/>
  <c r="G3" i="1"/>
  <c r="G43" i="1" s="1"/>
  <c r="H3" i="1"/>
  <c r="H43" i="1" s="1"/>
  <c r="I3" i="1"/>
  <c r="I43" i="1" s="1"/>
  <c r="J3" i="1"/>
  <c r="J43" i="1" s="1"/>
  <c r="K3" i="1"/>
  <c r="K43" i="1" s="1"/>
  <c r="L3" i="1"/>
  <c r="L43" i="1" s="1"/>
  <c r="M3" i="1"/>
  <c r="M43" i="1" s="1"/>
  <c r="E3" i="1"/>
  <c r="E43" i="1" s="1"/>
  <c r="A4" i="1" l="1"/>
  <c r="A5" i="1"/>
  <c r="A6" i="1"/>
  <c r="A7" i="1"/>
  <c r="A8" i="1"/>
  <c r="A9" i="1"/>
  <c r="A10" i="1"/>
  <c r="A11" i="1"/>
  <c r="A13" i="1"/>
  <c r="A14" i="1"/>
  <c r="A15" i="1"/>
  <c r="A16" i="1"/>
  <c r="A17" i="1"/>
  <c r="A18" i="1"/>
  <c r="A20" i="1"/>
  <c r="A21" i="1"/>
  <c r="A22" i="1"/>
  <c r="A23" i="1"/>
  <c r="A24" i="1"/>
  <c r="A25" i="1"/>
  <c r="A26" i="1"/>
  <c r="A27" i="1"/>
  <c r="A28" i="1"/>
  <c r="A30" i="1"/>
  <c r="A31" i="1"/>
  <c r="A32" i="1"/>
  <c r="A33" i="1"/>
  <c r="A34" i="1"/>
  <c r="A35" i="1"/>
  <c r="A36" i="1"/>
  <c r="A37" i="1"/>
  <c r="A38" i="1"/>
  <c r="A39" i="1"/>
  <c r="A40" i="1"/>
  <c r="A42" i="1"/>
</calcChain>
</file>

<file path=xl/sharedStrings.xml><?xml version="1.0" encoding="utf-8"?>
<sst xmlns="http://schemas.openxmlformats.org/spreadsheetml/2006/main" count="125" uniqueCount="60">
  <si>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</si>
  <si>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</si>
  <si>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</si>
  <si>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</si>
  <si>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</si>
  <si>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</si>
  <si>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</si>
  <si>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</si>
  <si>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</si>
  <si>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</si>
  <si>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</si>
  <si>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</si>
  <si>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</si>
  <si>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opoczyński</t>
  </si>
  <si>
    <t>gm. Białaczów</t>
  </si>
  <si>
    <t>opoczyński</t>
  </si>
  <si>
    <t>Skierniewice</t>
  </si>
  <si>
    <t>gm. Drzewica</t>
  </si>
  <si>
    <t>gm. Mniszków</t>
  </si>
  <si>
    <t>gm. Opoczno</t>
  </si>
  <si>
    <t>gm. Paradyż</t>
  </si>
  <si>
    <t>gm. Poświętne</t>
  </si>
  <si>
    <t>gm. Sławno</t>
  </si>
  <si>
    <t>gm. Żarnów</t>
  </si>
  <si>
    <t>Powiat rawski</t>
  </si>
  <si>
    <t>m. Rawa Mazowiecka</t>
  </si>
  <si>
    <t>rawski</t>
  </si>
  <si>
    <t>gm. Biała Rawska</t>
  </si>
  <si>
    <t>gm. Cielądz</t>
  </si>
  <si>
    <t>gm. Rawa Mazowiecka</t>
  </si>
  <si>
    <t>gm. Regnów</t>
  </si>
  <si>
    <t>gm. Sadkowice</t>
  </si>
  <si>
    <t>Powiat skierniewicki</t>
  </si>
  <si>
    <t>gm. Bolimów</t>
  </si>
  <si>
    <t>skierniewicki</t>
  </si>
  <si>
    <t>gm. Głuchów</t>
  </si>
  <si>
    <t>gm. Godzianów</t>
  </si>
  <si>
    <t>gm. Kowiesy</t>
  </si>
  <si>
    <t>gm. Lipce Reymontowskie</t>
  </si>
  <si>
    <t>gm. Maków</t>
  </si>
  <si>
    <t>gm. Nowy Kawęczyn</t>
  </si>
  <si>
    <t>gm. Skierniewice</t>
  </si>
  <si>
    <t>gm. Słupia</t>
  </si>
  <si>
    <t>Powiat tomaszowski</t>
  </si>
  <si>
    <t>m. Tomaszów Mazowiecki</t>
  </si>
  <si>
    <t>tomaszowski</t>
  </si>
  <si>
    <t>gm. Będków</t>
  </si>
  <si>
    <t>gm. Budziszewice</t>
  </si>
  <si>
    <t>gm. Czerniewice</t>
  </si>
  <si>
    <t>gm. Inowłódz</t>
  </si>
  <si>
    <t>gm. Lubochnia</t>
  </si>
  <si>
    <t>gm. Rokiciny</t>
  </si>
  <si>
    <t>gm. Rzeczyca</t>
  </si>
  <si>
    <t>gm. Tomaszów Mazowiecki</t>
  </si>
  <si>
    <t>gm. Ujazd</t>
  </si>
  <si>
    <t>gm. Żelechlinek</t>
  </si>
  <si>
    <t>Miasto na prawach powiatu</t>
  </si>
  <si>
    <t>m. Skierniewice</t>
  </si>
  <si>
    <t>Suma</t>
  </si>
  <si>
    <t xml:space="preserve">KBW DELEGATURA W SKIERNIEWICACH   Meldunek za II kwartał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</si>
</sst>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21" fillId="0" borderId="10" xfId="0" applyFont="1" applyBorder="1"/>
    <xf numFmtId="0" fontId="21" fillId="0" borderId="10" xfId="0" applyFont="1" applyFill="1" applyBorder="1"/>
    <xf numFmtId="0" fontId="18" fillId="35" borderId="10" xfId="0" applyFont="1" applyFill="1" applyBorder="1"/>
    <xf numFmtId="3" fontId="18" fillId="35" borderId="10" xfId="0" applyNumberFormat="1" applyFont="1" applyFill="1" applyBorder="1"/>
    <xf numFmtId="0" fontId="21" fillId="35" borderId="10" xfId="0" applyFont="1" applyFill="1" applyBorder="1"/>
    <xf numFmtId="3" fontId="21" fillId="35" borderId="10" xfId="0" applyNumberFormat="1" applyFont="1" applyFill="1" applyBorder="1"/>
    <xf numFmtId="0" fontId="18" fillId="36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3" fontId="18" fillId="0" borderId="0" xfId="0" applyNumberFormat="1" applyFont="1" applyFill="1" applyBorder="1"/>
    <xf numFmtId="0" fontId="0" fillId="0" borderId="10" xfId="0" applyBorder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CCFF"/>
      <color rgb="FF00FFFF"/>
      <color rgb="FFFF66FF"/>
      <color rgb="FFFF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workbookViewId="0">
      <selection activeCell="H17" sqref="H17"/>
    </sheetView>
  </sheetViews>
  <sheetFormatPr defaultRowHeight="14.5" x14ac:dyDescent="0.35"/>
  <cols>
    <col min="1" max="1" width="24.26953125" customWidth="1"/>
    <col min="2" max="2" width="23.7265625" bestFit="1" customWidth="1"/>
    <col min="3" max="3" width="11.54296875" bestFit="1" customWidth="1"/>
    <col min="4" max="4" width="10.90625" customWidth="1"/>
    <col min="5" max="5" width="12.1796875" customWidth="1"/>
    <col min="6" max="6" width="10.08984375" customWidth="1"/>
    <col min="7" max="7" width="34.453125" customWidth="1"/>
    <col min="8" max="8" width="21.54296875" customWidth="1"/>
    <col min="9" max="9" width="21.36328125" customWidth="1"/>
    <col min="10" max="10" width="20.81640625" customWidth="1"/>
    <col min="11" max="11" width="18.81640625" customWidth="1"/>
    <col min="12" max="13" width="27.90625" customWidth="1"/>
  </cols>
  <sheetData>
    <row r="1" spans="1:13" ht="24.5" customHeight="1" x14ac:dyDescent="0.45">
      <c r="A1" s="12" t="s">
        <v>59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54" customHeight="1" x14ac:dyDescent="0.3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8" t="s">
        <v>7</v>
      </c>
      <c r="I2" s="8" t="s">
        <v>8</v>
      </c>
      <c r="J2" s="9" t="s">
        <v>9</v>
      </c>
      <c r="K2" s="9" t="s">
        <v>10</v>
      </c>
      <c r="L2" s="9" t="s">
        <v>11</v>
      </c>
      <c r="M2" s="9" t="s">
        <v>12</v>
      </c>
    </row>
    <row r="3" spans="1:13" x14ac:dyDescent="0.35">
      <c r="A3" s="3" t="s">
        <v>13</v>
      </c>
      <c r="B3" s="3"/>
      <c r="C3" s="3"/>
      <c r="D3" s="3"/>
      <c r="E3" s="4">
        <f>SUM(E4:E11)</f>
        <v>72691</v>
      </c>
      <c r="F3" s="4">
        <f t="shared" ref="F3:M3" si="0">SUM(F4:F11)</f>
        <v>58956</v>
      </c>
      <c r="G3" s="4">
        <f t="shared" si="0"/>
        <v>58181</v>
      </c>
      <c r="H3" s="4">
        <f t="shared" si="0"/>
        <v>775</v>
      </c>
      <c r="I3" s="4">
        <f t="shared" si="0"/>
        <v>4</v>
      </c>
      <c r="J3" s="4">
        <f t="shared" si="0"/>
        <v>0</v>
      </c>
      <c r="K3" s="4">
        <f t="shared" si="0"/>
        <v>164</v>
      </c>
      <c r="L3" s="4">
        <f t="shared" si="0"/>
        <v>0</v>
      </c>
      <c r="M3" s="4">
        <f t="shared" si="0"/>
        <v>0</v>
      </c>
    </row>
    <row r="4" spans="1:13" x14ac:dyDescent="0.35">
      <c r="A4" s="1" t="str">
        <f>"100701"</f>
        <v>100701</v>
      </c>
      <c r="B4" s="1" t="s">
        <v>14</v>
      </c>
      <c r="C4" s="1" t="s">
        <v>15</v>
      </c>
      <c r="D4" s="1" t="s">
        <v>16</v>
      </c>
      <c r="E4" s="11">
        <v>5591</v>
      </c>
      <c r="F4" s="11">
        <v>4579</v>
      </c>
      <c r="G4" s="11">
        <v>4464</v>
      </c>
      <c r="H4" s="11">
        <v>115</v>
      </c>
      <c r="I4" s="11">
        <v>1</v>
      </c>
      <c r="J4" s="11">
        <v>0</v>
      </c>
      <c r="K4" s="11">
        <v>8</v>
      </c>
      <c r="L4" s="11">
        <v>0</v>
      </c>
      <c r="M4" s="11">
        <v>0</v>
      </c>
    </row>
    <row r="5" spans="1:13" x14ac:dyDescent="0.35">
      <c r="A5" s="1" t="str">
        <f>"100702"</f>
        <v>100702</v>
      </c>
      <c r="B5" s="1" t="s">
        <v>17</v>
      </c>
      <c r="C5" s="1" t="s">
        <v>15</v>
      </c>
      <c r="D5" s="1" t="s">
        <v>16</v>
      </c>
      <c r="E5" s="11">
        <v>9986</v>
      </c>
      <c r="F5" s="11">
        <v>8162</v>
      </c>
      <c r="G5" s="11">
        <v>8112</v>
      </c>
      <c r="H5" s="11">
        <v>50</v>
      </c>
      <c r="I5" s="11">
        <v>2</v>
      </c>
      <c r="J5" s="11">
        <v>0</v>
      </c>
      <c r="K5" s="11">
        <v>24</v>
      </c>
      <c r="L5" s="11">
        <v>0</v>
      </c>
      <c r="M5" s="11">
        <v>0</v>
      </c>
    </row>
    <row r="6" spans="1:13" x14ac:dyDescent="0.35">
      <c r="A6" s="1" t="str">
        <f>"100703"</f>
        <v>100703</v>
      </c>
      <c r="B6" s="1" t="s">
        <v>18</v>
      </c>
      <c r="C6" s="1" t="s">
        <v>15</v>
      </c>
      <c r="D6" s="1" t="s">
        <v>16</v>
      </c>
      <c r="E6" s="11">
        <v>4699</v>
      </c>
      <c r="F6" s="11">
        <v>3754</v>
      </c>
      <c r="G6" s="11">
        <v>3635</v>
      </c>
      <c r="H6" s="11">
        <v>119</v>
      </c>
      <c r="I6" s="11">
        <v>0</v>
      </c>
      <c r="J6" s="11">
        <v>0</v>
      </c>
      <c r="K6" s="11">
        <v>10</v>
      </c>
      <c r="L6" s="11">
        <v>0</v>
      </c>
      <c r="M6" s="11">
        <v>0</v>
      </c>
    </row>
    <row r="7" spans="1:13" x14ac:dyDescent="0.35">
      <c r="A7" s="1" t="str">
        <f>"100704"</f>
        <v>100704</v>
      </c>
      <c r="B7" s="1" t="s">
        <v>19</v>
      </c>
      <c r="C7" s="1" t="s">
        <v>15</v>
      </c>
      <c r="D7" s="1" t="s">
        <v>16</v>
      </c>
      <c r="E7" s="11">
        <v>31703</v>
      </c>
      <c r="F7" s="11">
        <v>25917</v>
      </c>
      <c r="G7" s="11">
        <v>25731</v>
      </c>
      <c r="H7" s="11">
        <v>186</v>
      </c>
      <c r="I7" s="11">
        <v>0</v>
      </c>
      <c r="J7" s="11">
        <v>0</v>
      </c>
      <c r="K7" s="11">
        <v>59</v>
      </c>
      <c r="L7" s="11">
        <v>0</v>
      </c>
      <c r="M7" s="11">
        <v>0</v>
      </c>
    </row>
    <row r="8" spans="1:13" x14ac:dyDescent="0.35">
      <c r="A8" s="1" t="str">
        <f>"100705"</f>
        <v>100705</v>
      </c>
      <c r="B8" s="1" t="s">
        <v>20</v>
      </c>
      <c r="C8" s="1" t="s">
        <v>15</v>
      </c>
      <c r="D8" s="1" t="s">
        <v>16</v>
      </c>
      <c r="E8" s="11">
        <v>4275</v>
      </c>
      <c r="F8" s="11">
        <v>3383</v>
      </c>
      <c r="G8" s="11">
        <v>3337</v>
      </c>
      <c r="H8" s="11">
        <v>46</v>
      </c>
      <c r="I8" s="11">
        <v>0</v>
      </c>
      <c r="J8" s="11">
        <v>0</v>
      </c>
      <c r="K8" s="11">
        <v>24</v>
      </c>
      <c r="L8" s="11">
        <v>0</v>
      </c>
      <c r="M8" s="11">
        <v>0</v>
      </c>
    </row>
    <row r="9" spans="1:13" x14ac:dyDescent="0.35">
      <c r="A9" s="1" t="str">
        <f>"100706"</f>
        <v>100706</v>
      </c>
      <c r="B9" s="1" t="s">
        <v>21</v>
      </c>
      <c r="C9" s="1" t="s">
        <v>15</v>
      </c>
      <c r="D9" s="1" t="s">
        <v>16</v>
      </c>
      <c r="E9" s="11">
        <v>3050</v>
      </c>
      <c r="F9" s="11">
        <v>2512</v>
      </c>
      <c r="G9" s="11">
        <v>2451</v>
      </c>
      <c r="H9" s="11">
        <v>61</v>
      </c>
      <c r="I9" s="11">
        <v>1</v>
      </c>
      <c r="J9" s="11">
        <v>0</v>
      </c>
      <c r="K9" s="11">
        <v>4</v>
      </c>
      <c r="L9" s="11">
        <v>0</v>
      </c>
      <c r="M9" s="11">
        <v>0</v>
      </c>
    </row>
    <row r="10" spans="1:13" x14ac:dyDescent="0.35">
      <c r="A10" s="1" t="str">
        <f>"100707"</f>
        <v>100707</v>
      </c>
      <c r="B10" s="1" t="s">
        <v>22</v>
      </c>
      <c r="C10" s="1" t="s">
        <v>15</v>
      </c>
      <c r="D10" s="1" t="s">
        <v>16</v>
      </c>
      <c r="E10" s="11">
        <v>7691</v>
      </c>
      <c r="F10" s="11">
        <v>5967</v>
      </c>
      <c r="G10" s="11">
        <v>5920</v>
      </c>
      <c r="H10" s="11">
        <v>47</v>
      </c>
      <c r="I10" s="11">
        <v>0</v>
      </c>
      <c r="J10" s="11">
        <v>0</v>
      </c>
      <c r="K10" s="11">
        <v>18</v>
      </c>
      <c r="L10" s="11">
        <v>0</v>
      </c>
      <c r="M10" s="11">
        <v>0</v>
      </c>
    </row>
    <row r="11" spans="1:13" x14ac:dyDescent="0.35">
      <c r="A11" s="1" t="str">
        <f>"100708"</f>
        <v>100708</v>
      </c>
      <c r="B11" s="1" t="s">
        <v>23</v>
      </c>
      <c r="C11" s="1" t="s">
        <v>15</v>
      </c>
      <c r="D11" s="1" t="s">
        <v>16</v>
      </c>
      <c r="E11" s="11">
        <v>5696</v>
      </c>
      <c r="F11" s="11">
        <v>4682</v>
      </c>
      <c r="G11" s="11">
        <v>4531</v>
      </c>
      <c r="H11" s="11">
        <v>151</v>
      </c>
      <c r="I11" s="11">
        <v>0</v>
      </c>
      <c r="J11" s="11">
        <v>0</v>
      </c>
      <c r="K11" s="11">
        <v>17</v>
      </c>
      <c r="L11" s="11">
        <v>0</v>
      </c>
      <c r="M11" s="11">
        <v>0</v>
      </c>
    </row>
    <row r="12" spans="1:13" x14ac:dyDescent="0.35">
      <c r="A12" s="3" t="s">
        <v>24</v>
      </c>
      <c r="B12" s="3"/>
      <c r="C12" s="3"/>
      <c r="D12" s="3"/>
      <c r="E12" s="4">
        <f>SUM(E13:E18)</f>
        <v>45884</v>
      </c>
      <c r="F12" s="4">
        <f t="shared" ref="F12:M12" si="1">SUM(F13:F18)</f>
        <v>37424</v>
      </c>
      <c r="G12" s="4">
        <f t="shared" si="1"/>
        <v>37103</v>
      </c>
      <c r="H12" s="4">
        <f t="shared" si="1"/>
        <v>321</v>
      </c>
      <c r="I12" s="4">
        <f t="shared" si="1"/>
        <v>1</v>
      </c>
      <c r="J12" s="4">
        <f t="shared" si="1"/>
        <v>0</v>
      </c>
      <c r="K12" s="4">
        <f t="shared" si="1"/>
        <v>66</v>
      </c>
      <c r="L12" s="4">
        <f t="shared" si="1"/>
        <v>0</v>
      </c>
      <c r="M12" s="4">
        <f t="shared" si="1"/>
        <v>0</v>
      </c>
    </row>
    <row r="13" spans="1:13" x14ac:dyDescent="0.35">
      <c r="A13" s="1" t="str">
        <f>"101301"</f>
        <v>101301</v>
      </c>
      <c r="B13" s="1" t="s">
        <v>25</v>
      </c>
      <c r="C13" s="1" t="s">
        <v>26</v>
      </c>
      <c r="D13" s="1" t="s">
        <v>16</v>
      </c>
      <c r="E13" s="11">
        <v>15712</v>
      </c>
      <c r="F13" s="11">
        <v>12926</v>
      </c>
      <c r="G13" s="11">
        <v>12802</v>
      </c>
      <c r="H13" s="11">
        <v>124</v>
      </c>
      <c r="I13" s="11">
        <v>0</v>
      </c>
      <c r="J13" s="11">
        <v>0</v>
      </c>
      <c r="K13" s="11">
        <v>29</v>
      </c>
      <c r="L13" s="11">
        <v>0</v>
      </c>
      <c r="M13" s="11">
        <v>0</v>
      </c>
    </row>
    <row r="14" spans="1:13" x14ac:dyDescent="0.35">
      <c r="A14" s="1" t="str">
        <f>"101302"</f>
        <v>101302</v>
      </c>
      <c r="B14" s="1" t="s">
        <v>27</v>
      </c>
      <c r="C14" s="1" t="s">
        <v>26</v>
      </c>
      <c r="D14" s="1" t="s">
        <v>16</v>
      </c>
      <c r="E14" s="11">
        <v>10663</v>
      </c>
      <c r="F14" s="11">
        <v>8707</v>
      </c>
      <c r="G14" s="11">
        <v>8652</v>
      </c>
      <c r="H14" s="11">
        <v>55</v>
      </c>
      <c r="I14" s="11">
        <v>0</v>
      </c>
      <c r="J14" s="11">
        <v>0</v>
      </c>
      <c r="K14" s="11">
        <v>12</v>
      </c>
      <c r="L14" s="11">
        <v>0</v>
      </c>
      <c r="M14" s="11">
        <v>0</v>
      </c>
    </row>
    <row r="15" spans="1:13" x14ac:dyDescent="0.35">
      <c r="A15" s="1" t="str">
        <f>"101303"</f>
        <v>101303</v>
      </c>
      <c r="B15" s="1" t="s">
        <v>28</v>
      </c>
      <c r="C15" s="1" t="s">
        <v>26</v>
      </c>
      <c r="D15" s="1" t="s">
        <v>16</v>
      </c>
      <c r="E15" s="11">
        <v>3928</v>
      </c>
      <c r="F15" s="11">
        <v>3135</v>
      </c>
      <c r="G15" s="11">
        <v>3108</v>
      </c>
      <c r="H15" s="11">
        <v>27</v>
      </c>
      <c r="I15" s="11">
        <v>0</v>
      </c>
      <c r="J15" s="11">
        <v>0</v>
      </c>
      <c r="K15" s="11">
        <v>2</v>
      </c>
      <c r="L15" s="11">
        <v>0</v>
      </c>
      <c r="M15" s="11">
        <v>0</v>
      </c>
    </row>
    <row r="16" spans="1:13" x14ac:dyDescent="0.35">
      <c r="A16" s="1" t="str">
        <f>"101304"</f>
        <v>101304</v>
      </c>
      <c r="B16" s="1" t="s">
        <v>29</v>
      </c>
      <c r="C16" s="1" t="s">
        <v>26</v>
      </c>
      <c r="D16" s="1" t="s">
        <v>16</v>
      </c>
      <c r="E16" s="11">
        <v>8600</v>
      </c>
      <c r="F16" s="11">
        <v>6983</v>
      </c>
      <c r="G16" s="11">
        <v>6959</v>
      </c>
      <c r="H16" s="11">
        <v>24</v>
      </c>
      <c r="I16" s="11">
        <v>0</v>
      </c>
      <c r="J16" s="11">
        <v>0</v>
      </c>
      <c r="K16" s="11">
        <v>15</v>
      </c>
      <c r="L16" s="11">
        <v>0</v>
      </c>
      <c r="M16" s="11">
        <v>0</v>
      </c>
    </row>
    <row r="17" spans="1:13" x14ac:dyDescent="0.35">
      <c r="A17" s="1" t="str">
        <f>"101305"</f>
        <v>101305</v>
      </c>
      <c r="B17" s="1" t="s">
        <v>30</v>
      </c>
      <c r="C17" s="1" t="s">
        <v>26</v>
      </c>
      <c r="D17" s="1" t="s">
        <v>16</v>
      </c>
      <c r="E17" s="11">
        <v>1787</v>
      </c>
      <c r="F17" s="11">
        <v>1461</v>
      </c>
      <c r="G17" s="11">
        <v>1416</v>
      </c>
      <c r="H17" s="11">
        <v>45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</row>
    <row r="18" spans="1:13" x14ac:dyDescent="0.35">
      <c r="A18" s="1" t="str">
        <f>"101306"</f>
        <v>101306</v>
      </c>
      <c r="B18" s="1" t="s">
        <v>31</v>
      </c>
      <c r="C18" s="1" t="s">
        <v>26</v>
      </c>
      <c r="D18" s="1" t="s">
        <v>16</v>
      </c>
      <c r="E18" s="11">
        <v>5194</v>
      </c>
      <c r="F18" s="11">
        <v>4212</v>
      </c>
      <c r="G18" s="11">
        <v>4166</v>
      </c>
      <c r="H18" s="11">
        <v>46</v>
      </c>
      <c r="I18" s="11">
        <v>1</v>
      </c>
      <c r="J18" s="11">
        <v>0</v>
      </c>
      <c r="K18" s="11">
        <v>8</v>
      </c>
      <c r="L18" s="11">
        <v>0</v>
      </c>
      <c r="M18" s="11">
        <v>0</v>
      </c>
    </row>
    <row r="19" spans="1:13" x14ac:dyDescent="0.35">
      <c r="A19" s="3" t="s">
        <v>32</v>
      </c>
      <c r="B19" s="3"/>
      <c r="C19" s="3"/>
      <c r="D19" s="3"/>
      <c r="E19" s="4">
        <f>SUM(E20:E28)</f>
        <v>37278</v>
      </c>
      <c r="F19" s="4">
        <f t="shared" ref="F19:M19" si="2">SUM(F20:F28)</f>
        <v>29944</v>
      </c>
      <c r="G19" s="4">
        <f t="shared" si="2"/>
        <v>29436</v>
      </c>
      <c r="H19" s="4">
        <f t="shared" si="2"/>
        <v>508</v>
      </c>
      <c r="I19" s="4">
        <f t="shared" si="2"/>
        <v>2</v>
      </c>
      <c r="J19" s="4">
        <f t="shared" si="2"/>
        <v>0</v>
      </c>
      <c r="K19" s="4">
        <f t="shared" si="2"/>
        <v>56</v>
      </c>
      <c r="L19" s="4">
        <f t="shared" si="2"/>
        <v>0</v>
      </c>
      <c r="M19" s="4">
        <f t="shared" si="2"/>
        <v>0</v>
      </c>
    </row>
    <row r="20" spans="1:13" x14ac:dyDescent="0.35">
      <c r="A20" s="1" t="str">
        <f>"101501"</f>
        <v>101501</v>
      </c>
      <c r="B20" s="1" t="s">
        <v>33</v>
      </c>
      <c r="C20" s="1" t="s">
        <v>34</v>
      </c>
      <c r="D20" s="1" t="s">
        <v>16</v>
      </c>
      <c r="E20" s="11">
        <v>3830</v>
      </c>
      <c r="F20" s="11">
        <v>3093</v>
      </c>
      <c r="G20" s="11">
        <v>3025</v>
      </c>
      <c r="H20" s="11">
        <v>68</v>
      </c>
      <c r="I20" s="11">
        <v>0</v>
      </c>
      <c r="J20" s="11">
        <v>0</v>
      </c>
      <c r="K20" s="11">
        <v>1</v>
      </c>
      <c r="L20" s="11">
        <v>0</v>
      </c>
      <c r="M20" s="11">
        <v>0</v>
      </c>
    </row>
    <row r="21" spans="1:13" x14ac:dyDescent="0.35">
      <c r="A21" s="1" t="str">
        <f>"101502"</f>
        <v>101502</v>
      </c>
      <c r="B21" s="1" t="s">
        <v>35</v>
      </c>
      <c r="C21" s="1" t="s">
        <v>34</v>
      </c>
      <c r="D21" s="1" t="s">
        <v>16</v>
      </c>
      <c r="E21" s="11">
        <v>5475</v>
      </c>
      <c r="F21" s="11">
        <v>4426</v>
      </c>
      <c r="G21" s="11">
        <v>4367</v>
      </c>
      <c r="H21" s="11">
        <v>59</v>
      </c>
      <c r="I21" s="11">
        <v>0</v>
      </c>
      <c r="J21" s="11">
        <v>0</v>
      </c>
      <c r="K21" s="11">
        <v>14</v>
      </c>
      <c r="L21" s="11">
        <v>0</v>
      </c>
      <c r="M21" s="11">
        <v>0</v>
      </c>
    </row>
    <row r="22" spans="1:13" x14ac:dyDescent="0.35">
      <c r="A22" s="1" t="str">
        <f>"101503"</f>
        <v>101503</v>
      </c>
      <c r="B22" s="1" t="s">
        <v>36</v>
      </c>
      <c r="C22" s="1" t="s">
        <v>34</v>
      </c>
      <c r="D22" s="1" t="s">
        <v>16</v>
      </c>
      <c r="E22" s="11">
        <v>2577</v>
      </c>
      <c r="F22" s="11">
        <v>2049</v>
      </c>
      <c r="G22" s="11">
        <v>2038</v>
      </c>
      <c r="H22" s="11">
        <v>11</v>
      </c>
      <c r="I22" s="11">
        <v>0</v>
      </c>
      <c r="J22" s="11">
        <v>0</v>
      </c>
      <c r="K22" s="11">
        <v>9</v>
      </c>
      <c r="L22" s="11">
        <v>0</v>
      </c>
      <c r="M22" s="11">
        <v>0</v>
      </c>
    </row>
    <row r="23" spans="1:13" x14ac:dyDescent="0.35">
      <c r="A23" s="1" t="str">
        <f>"101504"</f>
        <v>101504</v>
      </c>
      <c r="B23" s="1" t="s">
        <v>37</v>
      </c>
      <c r="C23" s="1" t="s">
        <v>34</v>
      </c>
      <c r="D23" s="1" t="s">
        <v>16</v>
      </c>
      <c r="E23" s="11">
        <v>2807</v>
      </c>
      <c r="F23" s="11">
        <v>2292</v>
      </c>
      <c r="G23" s="11">
        <v>2204</v>
      </c>
      <c r="H23" s="11">
        <v>88</v>
      </c>
      <c r="I23" s="11">
        <v>0</v>
      </c>
      <c r="J23" s="11">
        <v>0</v>
      </c>
      <c r="K23" s="11">
        <v>4</v>
      </c>
      <c r="L23" s="11">
        <v>0</v>
      </c>
      <c r="M23" s="11">
        <v>0</v>
      </c>
    </row>
    <row r="24" spans="1:13" x14ac:dyDescent="0.35">
      <c r="A24" s="1" t="str">
        <f>"101505"</f>
        <v>101505</v>
      </c>
      <c r="B24" s="1" t="s">
        <v>38</v>
      </c>
      <c r="C24" s="1" t="s">
        <v>34</v>
      </c>
      <c r="D24" s="1" t="s">
        <v>16</v>
      </c>
      <c r="E24" s="11">
        <v>3101</v>
      </c>
      <c r="F24" s="11">
        <v>2520</v>
      </c>
      <c r="G24" s="11">
        <v>2492</v>
      </c>
      <c r="H24" s="11">
        <v>28</v>
      </c>
      <c r="I24" s="11">
        <v>2</v>
      </c>
      <c r="J24" s="11">
        <v>0</v>
      </c>
      <c r="K24" s="11">
        <v>7</v>
      </c>
      <c r="L24" s="11">
        <v>0</v>
      </c>
      <c r="M24" s="11">
        <v>0</v>
      </c>
    </row>
    <row r="25" spans="1:13" x14ac:dyDescent="0.35">
      <c r="A25" s="1" t="str">
        <f>"101506"</f>
        <v>101506</v>
      </c>
      <c r="B25" s="1" t="s">
        <v>39</v>
      </c>
      <c r="C25" s="1" t="s">
        <v>34</v>
      </c>
      <c r="D25" s="1" t="s">
        <v>16</v>
      </c>
      <c r="E25" s="11">
        <v>5964</v>
      </c>
      <c r="F25" s="11">
        <v>4781</v>
      </c>
      <c r="G25" s="11">
        <v>4707</v>
      </c>
      <c r="H25" s="11">
        <v>74</v>
      </c>
      <c r="I25" s="11">
        <v>0</v>
      </c>
      <c r="J25" s="11">
        <v>0</v>
      </c>
      <c r="K25" s="11">
        <v>8</v>
      </c>
      <c r="L25" s="11">
        <v>0</v>
      </c>
      <c r="M25" s="11">
        <v>0</v>
      </c>
    </row>
    <row r="26" spans="1:13" x14ac:dyDescent="0.35">
      <c r="A26" s="1" t="str">
        <f>"101507"</f>
        <v>101507</v>
      </c>
      <c r="B26" s="1" t="s">
        <v>40</v>
      </c>
      <c r="C26" s="1" t="s">
        <v>34</v>
      </c>
      <c r="D26" s="1" t="s">
        <v>16</v>
      </c>
      <c r="E26" s="11">
        <v>3398</v>
      </c>
      <c r="F26" s="11">
        <v>2745</v>
      </c>
      <c r="G26" s="11">
        <v>2638</v>
      </c>
      <c r="H26" s="11">
        <v>107</v>
      </c>
      <c r="I26" s="11">
        <v>0</v>
      </c>
      <c r="J26" s="11">
        <v>0</v>
      </c>
      <c r="K26" s="11">
        <v>1</v>
      </c>
      <c r="L26" s="11">
        <v>0</v>
      </c>
      <c r="M26" s="11">
        <v>0</v>
      </c>
    </row>
    <row r="27" spans="1:13" x14ac:dyDescent="0.35">
      <c r="A27" s="1" t="str">
        <f>"101508"</f>
        <v>101508</v>
      </c>
      <c r="B27" s="1" t="s">
        <v>41</v>
      </c>
      <c r="C27" s="1" t="s">
        <v>34</v>
      </c>
      <c r="D27" s="1" t="s">
        <v>16</v>
      </c>
      <c r="E27" s="11">
        <v>7618</v>
      </c>
      <c r="F27" s="11">
        <v>6030</v>
      </c>
      <c r="G27" s="11">
        <v>5973</v>
      </c>
      <c r="H27" s="11">
        <v>57</v>
      </c>
      <c r="I27" s="11">
        <v>0</v>
      </c>
      <c r="J27" s="11">
        <v>0</v>
      </c>
      <c r="K27" s="11">
        <v>9</v>
      </c>
      <c r="L27" s="11">
        <v>0</v>
      </c>
      <c r="M27" s="11">
        <v>0</v>
      </c>
    </row>
    <row r="28" spans="1:13" x14ac:dyDescent="0.35">
      <c r="A28" s="1" t="str">
        <f>"101509"</f>
        <v>101509</v>
      </c>
      <c r="B28" s="1" t="s">
        <v>42</v>
      </c>
      <c r="C28" s="1" t="s">
        <v>34</v>
      </c>
      <c r="D28" s="1" t="s">
        <v>16</v>
      </c>
      <c r="E28" s="11">
        <v>2508</v>
      </c>
      <c r="F28" s="11">
        <v>2008</v>
      </c>
      <c r="G28" s="11">
        <v>1992</v>
      </c>
      <c r="H28" s="11">
        <v>16</v>
      </c>
      <c r="I28" s="11">
        <v>0</v>
      </c>
      <c r="J28" s="11">
        <v>0</v>
      </c>
      <c r="K28" s="11">
        <v>3</v>
      </c>
      <c r="L28" s="11">
        <v>0</v>
      </c>
      <c r="M28" s="11">
        <v>0</v>
      </c>
    </row>
    <row r="29" spans="1:13" x14ac:dyDescent="0.35">
      <c r="A29" s="3" t="s">
        <v>43</v>
      </c>
      <c r="B29" s="3"/>
      <c r="C29" s="3"/>
      <c r="D29" s="3"/>
      <c r="E29" s="4">
        <f>SUM(E30:E40)</f>
        <v>106845</v>
      </c>
      <c r="F29" s="4">
        <f t="shared" ref="F29:M29" si="3">SUM(F30:F40)</f>
        <v>87998</v>
      </c>
      <c r="G29" s="4">
        <f t="shared" si="3"/>
        <v>86668</v>
      </c>
      <c r="H29" s="4">
        <f t="shared" si="3"/>
        <v>1328</v>
      </c>
      <c r="I29" s="4">
        <f t="shared" si="3"/>
        <v>2</v>
      </c>
      <c r="J29" s="4">
        <f t="shared" si="3"/>
        <v>0</v>
      </c>
      <c r="K29" s="4">
        <f t="shared" si="3"/>
        <v>207</v>
      </c>
      <c r="L29" s="4">
        <f t="shared" si="3"/>
        <v>0</v>
      </c>
      <c r="M29" s="4">
        <f t="shared" si="3"/>
        <v>0</v>
      </c>
    </row>
    <row r="30" spans="1:13" x14ac:dyDescent="0.35">
      <c r="A30" s="1" t="str">
        <f>"101601"</f>
        <v>101601</v>
      </c>
      <c r="B30" s="1" t="s">
        <v>44</v>
      </c>
      <c r="C30" s="1" t="s">
        <v>45</v>
      </c>
      <c r="D30" s="1" t="s">
        <v>16</v>
      </c>
      <c r="E30" s="11">
        <v>53595</v>
      </c>
      <c r="F30" s="11">
        <v>44992</v>
      </c>
      <c r="G30" s="11">
        <v>44436</v>
      </c>
      <c r="H30" s="11">
        <v>556</v>
      </c>
      <c r="I30" s="11">
        <v>0</v>
      </c>
      <c r="J30" s="11">
        <v>0</v>
      </c>
      <c r="K30" s="11">
        <v>104</v>
      </c>
      <c r="L30" s="11">
        <v>0</v>
      </c>
      <c r="M30" s="11">
        <v>0</v>
      </c>
    </row>
    <row r="31" spans="1:13" x14ac:dyDescent="0.35">
      <c r="A31" s="1" t="str">
        <f>"101602"</f>
        <v>101602</v>
      </c>
      <c r="B31" s="1" t="s">
        <v>46</v>
      </c>
      <c r="C31" s="1" t="s">
        <v>45</v>
      </c>
      <c r="D31" s="1" t="s">
        <v>16</v>
      </c>
      <c r="E31" s="11">
        <v>3193</v>
      </c>
      <c r="F31" s="11">
        <v>2627</v>
      </c>
      <c r="G31" s="11">
        <v>2595</v>
      </c>
      <c r="H31" s="11">
        <v>32</v>
      </c>
      <c r="I31" s="11">
        <v>0</v>
      </c>
      <c r="J31" s="11">
        <v>0</v>
      </c>
      <c r="K31" s="11">
        <v>9</v>
      </c>
      <c r="L31" s="11">
        <v>0</v>
      </c>
      <c r="M31" s="11">
        <v>0</v>
      </c>
    </row>
    <row r="32" spans="1:13" x14ac:dyDescent="0.35">
      <c r="A32" s="1" t="str">
        <f>"101603"</f>
        <v>101603</v>
      </c>
      <c r="B32" s="1" t="s">
        <v>47</v>
      </c>
      <c r="C32" s="1" t="s">
        <v>45</v>
      </c>
      <c r="D32" s="1" t="s">
        <v>16</v>
      </c>
      <c r="E32" s="11">
        <v>2101</v>
      </c>
      <c r="F32" s="11">
        <v>1682</v>
      </c>
      <c r="G32" s="11">
        <v>1631</v>
      </c>
      <c r="H32" s="11">
        <v>51</v>
      </c>
      <c r="I32" s="11">
        <v>0</v>
      </c>
      <c r="J32" s="11">
        <v>0</v>
      </c>
      <c r="K32" s="11">
        <v>4</v>
      </c>
      <c r="L32" s="11">
        <v>0</v>
      </c>
      <c r="M32" s="11">
        <v>0</v>
      </c>
    </row>
    <row r="33" spans="1:13" x14ac:dyDescent="0.35">
      <c r="A33" s="1" t="str">
        <f>"101604"</f>
        <v>101604</v>
      </c>
      <c r="B33" s="1" t="s">
        <v>48</v>
      </c>
      <c r="C33" s="1" t="s">
        <v>45</v>
      </c>
      <c r="D33" s="1" t="s">
        <v>16</v>
      </c>
      <c r="E33" s="11">
        <v>4917</v>
      </c>
      <c r="F33" s="11">
        <v>3974</v>
      </c>
      <c r="G33" s="11">
        <v>3925</v>
      </c>
      <c r="H33" s="11">
        <v>47</v>
      </c>
      <c r="I33" s="11">
        <v>1</v>
      </c>
      <c r="J33" s="11">
        <v>0</v>
      </c>
      <c r="K33" s="11">
        <v>10</v>
      </c>
      <c r="L33" s="11">
        <v>0</v>
      </c>
      <c r="M33" s="11">
        <v>0</v>
      </c>
    </row>
    <row r="34" spans="1:13" x14ac:dyDescent="0.35">
      <c r="A34" s="1" t="str">
        <f>"101605"</f>
        <v>101605</v>
      </c>
      <c r="B34" s="1" t="s">
        <v>49</v>
      </c>
      <c r="C34" s="1" t="s">
        <v>45</v>
      </c>
      <c r="D34" s="1" t="s">
        <v>16</v>
      </c>
      <c r="E34" s="11">
        <v>3660</v>
      </c>
      <c r="F34" s="11">
        <v>3066</v>
      </c>
      <c r="G34" s="11">
        <v>2995</v>
      </c>
      <c r="H34" s="11">
        <v>71</v>
      </c>
      <c r="I34" s="11">
        <v>1</v>
      </c>
      <c r="J34" s="11">
        <v>0</v>
      </c>
      <c r="K34" s="11">
        <v>7</v>
      </c>
      <c r="L34" s="11">
        <v>0</v>
      </c>
      <c r="M34" s="11">
        <v>0</v>
      </c>
    </row>
    <row r="35" spans="1:13" x14ac:dyDescent="0.35">
      <c r="A35" s="1" t="str">
        <f>"101606"</f>
        <v>101606</v>
      </c>
      <c r="B35" s="1" t="s">
        <v>50</v>
      </c>
      <c r="C35" s="1" t="s">
        <v>45</v>
      </c>
      <c r="D35" s="1" t="s">
        <v>16</v>
      </c>
      <c r="E35" s="11">
        <v>6877</v>
      </c>
      <c r="F35" s="11">
        <v>5452</v>
      </c>
      <c r="G35" s="11">
        <v>5311</v>
      </c>
      <c r="H35" s="11">
        <v>141</v>
      </c>
      <c r="I35" s="11">
        <v>0</v>
      </c>
      <c r="J35" s="11">
        <v>0</v>
      </c>
      <c r="K35" s="11">
        <v>14</v>
      </c>
      <c r="L35" s="11">
        <v>0</v>
      </c>
      <c r="M35" s="11">
        <v>0</v>
      </c>
    </row>
    <row r="36" spans="1:13" x14ac:dyDescent="0.35">
      <c r="A36" s="1" t="str">
        <f>"101607"</f>
        <v>101607</v>
      </c>
      <c r="B36" s="1" t="s">
        <v>51</v>
      </c>
      <c r="C36" s="1" t="s">
        <v>45</v>
      </c>
      <c r="D36" s="1" t="s">
        <v>16</v>
      </c>
      <c r="E36" s="11">
        <v>5962</v>
      </c>
      <c r="F36" s="11">
        <v>4810</v>
      </c>
      <c r="G36" s="11">
        <v>4726</v>
      </c>
      <c r="H36" s="11">
        <v>84</v>
      </c>
      <c r="I36" s="11">
        <v>0</v>
      </c>
      <c r="J36" s="11">
        <v>0</v>
      </c>
      <c r="K36" s="11">
        <v>11</v>
      </c>
      <c r="L36" s="11">
        <v>0</v>
      </c>
      <c r="M36" s="11">
        <v>0</v>
      </c>
    </row>
    <row r="37" spans="1:13" x14ac:dyDescent="0.35">
      <c r="A37" s="1" t="str">
        <f>"101608"</f>
        <v>101608</v>
      </c>
      <c r="B37" s="1" t="s">
        <v>52</v>
      </c>
      <c r="C37" s="1" t="s">
        <v>45</v>
      </c>
      <c r="D37" s="1" t="s">
        <v>16</v>
      </c>
      <c r="E37" s="11">
        <v>4554</v>
      </c>
      <c r="F37" s="11">
        <v>3730</v>
      </c>
      <c r="G37" s="11">
        <v>3632</v>
      </c>
      <c r="H37" s="11">
        <v>98</v>
      </c>
      <c r="I37" s="11">
        <v>0</v>
      </c>
      <c r="J37" s="11">
        <v>0</v>
      </c>
      <c r="K37" s="11">
        <v>8</v>
      </c>
      <c r="L37" s="11">
        <v>0</v>
      </c>
      <c r="M37" s="11">
        <v>0</v>
      </c>
    </row>
    <row r="38" spans="1:13" x14ac:dyDescent="0.35">
      <c r="A38" s="1" t="str">
        <f>"101609"</f>
        <v>101609</v>
      </c>
      <c r="B38" s="1" t="s">
        <v>53</v>
      </c>
      <c r="C38" s="1" t="s">
        <v>45</v>
      </c>
      <c r="D38" s="1" t="s">
        <v>16</v>
      </c>
      <c r="E38" s="11">
        <v>11374</v>
      </c>
      <c r="F38" s="11">
        <v>9095</v>
      </c>
      <c r="G38" s="11">
        <v>8963</v>
      </c>
      <c r="H38" s="11">
        <v>132</v>
      </c>
      <c r="I38" s="11">
        <v>0</v>
      </c>
      <c r="J38" s="11">
        <v>0</v>
      </c>
      <c r="K38" s="11">
        <v>17</v>
      </c>
      <c r="L38" s="11">
        <v>0</v>
      </c>
      <c r="M38" s="11">
        <v>0</v>
      </c>
    </row>
    <row r="39" spans="1:13" x14ac:dyDescent="0.35">
      <c r="A39" s="1" t="str">
        <f>"101610"</f>
        <v>101610</v>
      </c>
      <c r="B39" s="1" t="s">
        <v>54</v>
      </c>
      <c r="C39" s="1" t="s">
        <v>45</v>
      </c>
      <c r="D39" s="1" t="s">
        <v>16</v>
      </c>
      <c r="E39" s="11">
        <v>7440</v>
      </c>
      <c r="F39" s="11">
        <v>6010</v>
      </c>
      <c r="G39" s="11">
        <v>5962</v>
      </c>
      <c r="H39" s="11">
        <v>48</v>
      </c>
      <c r="I39" s="11">
        <v>0</v>
      </c>
      <c r="J39" s="11">
        <v>0</v>
      </c>
      <c r="K39" s="11">
        <v>20</v>
      </c>
      <c r="L39" s="11">
        <v>0</v>
      </c>
      <c r="M39" s="11">
        <v>0</v>
      </c>
    </row>
    <row r="40" spans="1:13" x14ac:dyDescent="0.35">
      <c r="A40" s="1" t="str">
        <f>"101611"</f>
        <v>101611</v>
      </c>
      <c r="B40" s="1" t="s">
        <v>55</v>
      </c>
      <c r="C40" s="1" t="s">
        <v>45</v>
      </c>
      <c r="D40" s="1" t="s">
        <v>16</v>
      </c>
      <c r="E40" s="11">
        <v>3172</v>
      </c>
      <c r="F40" s="11">
        <v>2560</v>
      </c>
      <c r="G40" s="11">
        <v>2492</v>
      </c>
      <c r="H40" s="11">
        <v>68</v>
      </c>
      <c r="I40" s="11">
        <v>0</v>
      </c>
      <c r="J40" s="11">
        <v>0</v>
      </c>
      <c r="K40" s="11">
        <v>3</v>
      </c>
      <c r="L40" s="11">
        <v>0</v>
      </c>
      <c r="M40" s="11">
        <v>0</v>
      </c>
    </row>
    <row r="41" spans="1:13" x14ac:dyDescent="0.35">
      <c r="A41" s="3" t="s">
        <v>56</v>
      </c>
      <c r="B41" s="5"/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35">
      <c r="A42" s="2" t="str">
        <f>"106301"</f>
        <v>106301</v>
      </c>
      <c r="B42" s="2" t="s">
        <v>57</v>
      </c>
      <c r="C42" s="2" t="s">
        <v>16</v>
      </c>
      <c r="D42" s="2" t="s">
        <v>16</v>
      </c>
      <c r="E42" s="11">
        <v>43300</v>
      </c>
      <c r="F42" s="11">
        <v>35500</v>
      </c>
      <c r="G42" s="11">
        <v>35125</v>
      </c>
      <c r="H42" s="11">
        <v>375</v>
      </c>
      <c r="I42" s="11">
        <v>6</v>
      </c>
      <c r="J42" s="11">
        <v>2</v>
      </c>
      <c r="K42" s="11">
        <v>47</v>
      </c>
      <c r="L42" s="11">
        <v>0</v>
      </c>
      <c r="M42" s="11">
        <v>0</v>
      </c>
    </row>
    <row r="43" spans="1:13" x14ac:dyDescent="0.35">
      <c r="A43" s="4" t="s">
        <v>58</v>
      </c>
      <c r="B43" s="4"/>
      <c r="C43" s="4"/>
      <c r="D43" s="4"/>
      <c r="E43" s="4">
        <f>E3+E12+E19+E29+E42</f>
        <v>305998</v>
      </c>
      <c r="F43" s="4">
        <f t="shared" ref="F43:M43" si="4">F3+F12+F19+F29+F42</f>
        <v>249822</v>
      </c>
      <c r="G43" s="4">
        <f t="shared" si="4"/>
        <v>246513</v>
      </c>
      <c r="H43" s="4">
        <f t="shared" si="4"/>
        <v>3307</v>
      </c>
      <c r="I43" s="4">
        <f t="shared" si="4"/>
        <v>15</v>
      </c>
      <c r="J43" s="4">
        <f t="shared" si="4"/>
        <v>2</v>
      </c>
      <c r="K43" s="4">
        <f t="shared" si="4"/>
        <v>540</v>
      </c>
      <c r="L43" s="4">
        <f t="shared" si="4"/>
        <v>0</v>
      </c>
      <c r="M43" s="4">
        <f t="shared" si="4"/>
        <v>0</v>
      </c>
    </row>
    <row r="45" spans="1:13" x14ac:dyDescent="0.35">
      <c r="E45" s="10"/>
      <c r="F45" s="10"/>
      <c r="G45" s="10"/>
      <c r="H45" s="10"/>
      <c r="I45" s="10"/>
      <c r="J45" s="10"/>
      <c r="K45" s="10"/>
      <c r="L45" s="10"/>
      <c r="M45" s="10"/>
    </row>
  </sheetData>
  <mergeCells count="1">
    <mergeCell ref="A1:M1"/>
  </mergeCells>
  <pageMargins left="0.25" right="0.25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rejestr_wyborcow_2023_kw_3_2023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Gołębiowski</dc:creator>
  <cp:lastModifiedBy>Grzegorz Golebiowski</cp:lastModifiedBy>
  <cp:lastPrinted>2025-07-15T07:46:31Z</cp:lastPrinted>
  <dcterms:created xsi:type="dcterms:W3CDTF">2023-10-17T08:50:06Z</dcterms:created>
  <dcterms:modified xsi:type="dcterms:W3CDTF">2025-07-15T07:46:52Z</dcterms:modified>
</cp:coreProperties>
</file>