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skfs11\pliki\Rejestr wyborcow\meldunek\2024\"/>
    </mc:Choice>
  </mc:AlternateContent>
  <bookViews>
    <workbookView xWindow="0" yWindow="0" windowWidth="38400" windowHeight="17730"/>
  </bookViews>
  <sheets>
    <sheet name="rejestr_wyborcow_2023_kw_3_2023" sheetId="1" r:id="rId1"/>
  </sheets>
  <calcPr calcId="162913"/>
</workbook>
</file>

<file path=xl/calcChain.xml><?xml version="1.0" encoding="utf-8"?>
<calcChain xmlns="http://schemas.openxmlformats.org/spreadsheetml/2006/main">
  <c r="F29" i="1" l="1"/>
  <c r="G29" i="1"/>
  <c r="H29" i="1"/>
  <c r="I29" i="1"/>
  <c r="J29" i="1"/>
  <c r="K29" i="1"/>
  <c r="L29" i="1"/>
  <c r="M29" i="1"/>
  <c r="E29" i="1"/>
  <c r="F19" i="1"/>
  <c r="G19" i="1"/>
  <c r="H19" i="1"/>
  <c r="I19" i="1"/>
  <c r="J19" i="1"/>
  <c r="K19" i="1"/>
  <c r="L19" i="1"/>
  <c r="M19" i="1"/>
  <c r="F12" i="1"/>
  <c r="G12" i="1"/>
  <c r="H12" i="1"/>
  <c r="I12" i="1"/>
  <c r="J12" i="1"/>
  <c r="K12" i="1"/>
  <c r="L12" i="1"/>
  <c r="M12" i="1"/>
  <c r="E19" i="1"/>
  <c r="E12" i="1"/>
  <c r="F3" i="1"/>
  <c r="G3" i="1"/>
  <c r="H3" i="1"/>
  <c r="I3" i="1"/>
  <c r="J3" i="1"/>
  <c r="K3" i="1"/>
  <c r="L3" i="1"/>
  <c r="M3" i="1"/>
  <c r="E3" i="1"/>
  <c r="K43" i="1" l="1"/>
  <c r="L43" i="1"/>
  <c r="F43" i="1"/>
  <c r="J43" i="1"/>
  <c r="I43" i="1"/>
  <c r="E43" i="1"/>
  <c r="H43" i="1"/>
  <c r="M43" i="1"/>
  <c r="G4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20" i="1"/>
  <c r="A21" i="1"/>
  <c r="A22" i="1"/>
  <c r="A23" i="1"/>
  <c r="A24" i="1"/>
  <c r="A25" i="1"/>
  <c r="A26" i="1"/>
  <c r="A27" i="1"/>
  <c r="A28" i="1"/>
  <c r="A30" i="1"/>
  <c r="A31" i="1"/>
  <c r="A32" i="1"/>
  <c r="A33" i="1"/>
  <c r="A34" i="1"/>
  <c r="A35" i="1"/>
  <c r="A36" i="1"/>
  <c r="A37" i="1"/>
  <c r="A38" i="1"/>
  <c r="A39" i="1"/>
  <c r="A40" i="1"/>
  <c r="A42" i="1"/>
</calcChain>
</file>

<file path=xl/sharedStrings.xml><?xml version="1.0" encoding="utf-8"?>
<sst xmlns="http://schemas.openxmlformats.org/spreadsheetml/2006/main" count="125" uniqueCount="60">
  <si>
    <t>Kod TERYT</t>
  </si>
  <si>
    <t>Gmina</t>
  </si>
  <si>
    <t>Powiat</t>
  </si>
  <si>
    <t>Delegatura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</si>
  <si>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</si>
  <si>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</si>
  <si>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</si>
  <si>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</si>
  <si>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</si>
  <si>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</si>
  <si>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</si>
  <si>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</si>
  <si>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</si>
  <si>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opoczyński</t>
  </si>
  <si>
    <t>gm. Białaczów</t>
  </si>
  <si>
    <t>opoczyński</t>
  </si>
  <si>
    <t>Skierniewice</t>
  </si>
  <si>
    <t>gm. Drzewica</t>
  </si>
  <si>
    <t>gm. Mniszków</t>
  </si>
  <si>
    <t>gm. Opoczno</t>
  </si>
  <si>
    <t>gm. Paradyż</t>
  </si>
  <si>
    <t>gm. Poświętne</t>
  </si>
  <si>
    <t>gm. Sławno</t>
  </si>
  <si>
    <t>gm. Żarnów</t>
  </si>
  <si>
    <t>Powiat rawski</t>
  </si>
  <si>
    <t>m. Rawa Mazowiecka</t>
  </si>
  <si>
    <t>rawski</t>
  </si>
  <si>
    <t>gm. Biała Rawska</t>
  </si>
  <si>
    <t>gm. Cielądz</t>
  </si>
  <si>
    <t>gm. Rawa Mazowiecka</t>
  </si>
  <si>
    <t>gm. Regnów</t>
  </si>
  <si>
    <t>gm. Sadkowice</t>
  </si>
  <si>
    <t>Powiat skierniewicki</t>
  </si>
  <si>
    <t>gm. Bolimów</t>
  </si>
  <si>
    <t>skierniewicki</t>
  </si>
  <si>
    <t>gm. Głuchów</t>
  </si>
  <si>
    <t>gm. Godzianów</t>
  </si>
  <si>
    <t>gm. Kowiesy</t>
  </si>
  <si>
    <t>gm. Lipce Reymontowskie</t>
  </si>
  <si>
    <t>gm. Maków</t>
  </si>
  <si>
    <t>gm. Nowy Kawęczyn</t>
  </si>
  <si>
    <t>gm. Skierniewice</t>
  </si>
  <si>
    <t>gm. Słupia</t>
  </si>
  <si>
    <t>Powiat tomaszowski</t>
  </si>
  <si>
    <t>m. Tomaszów Mazowiecki</t>
  </si>
  <si>
    <t>tomaszowski</t>
  </si>
  <si>
    <t>gm. Będków</t>
  </si>
  <si>
    <t>gm. Budziszewice</t>
  </si>
  <si>
    <t>gm. Czerniewice</t>
  </si>
  <si>
    <t>gm. Inowłódz</t>
  </si>
  <si>
    <t>gm. Lubochnia</t>
  </si>
  <si>
    <t>gm. Rokiciny</t>
  </si>
  <si>
    <t>gm. Rzeczyca</t>
  </si>
  <si>
    <t>gm. Tomaszów Mazowiecki</t>
  </si>
  <si>
    <t>gm. Ujazd</t>
  </si>
  <si>
    <t>gm. Żelechlinek</t>
  </si>
  <si>
    <t>Miasto na prawach powiatu</t>
  </si>
  <si>
    <t>m. Skierniewice</t>
  </si>
  <si>
    <t>Suma</t>
  </si>
  <si>
    <t xml:space="preserve">KBW DELEGATURA W SKIERNIEWICACH   Meldunek za IV kwartał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</si>
</sst>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21" fillId="0" borderId="10" xfId="0" applyFont="1" applyBorder="1"/>
    <xf numFmtId="0" fontId="21" fillId="0" borderId="10" xfId="0" applyFont="1" applyFill="1" applyBorder="1"/>
    <xf numFmtId="0" fontId="18" fillId="35" borderId="10" xfId="0" applyFont="1" applyFill="1" applyBorder="1"/>
    <xf numFmtId="3" fontId="18" fillId="35" borderId="10" xfId="0" applyNumberFormat="1" applyFont="1" applyFill="1" applyBorder="1"/>
    <xf numFmtId="0" fontId="21" fillId="35" borderId="10" xfId="0" applyFont="1" applyFill="1" applyBorder="1"/>
    <xf numFmtId="3" fontId="21" fillId="35" borderId="10" xfId="0" applyNumberFormat="1" applyFont="1" applyFill="1" applyBorder="1"/>
    <xf numFmtId="0" fontId="18" fillId="36" borderId="10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3" fontId="18" fillId="0" borderId="0" xfId="0" applyNumberFormat="1" applyFont="1" applyFill="1" applyBorder="1"/>
    <xf numFmtId="0" fontId="0" fillId="0" borderId="10" xfId="0" applyBorder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CCFF"/>
      <color rgb="FF00FFFF"/>
      <color rgb="FFFF66FF"/>
      <color rgb="FFFF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K30" sqref="K30"/>
    </sheetView>
  </sheetViews>
  <sheetFormatPr defaultRowHeight="14.5" x14ac:dyDescent="0.35"/>
  <cols>
    <col min="1" max="1" width="24.26953125" customWidth="1"/>
    <col min="2" max="2" width="23.7265625" bestFit="1" customWidth="1"/>
    <col min="3" max="3" width="11.54296875" bestFit="1" customWidth="1"/>
    <col min="4" max="4" width="10.90625" customWidth="1"/>
    <col min="5" max="5" width="12.1796875" customWidth="1"/>
    <col min="6" max="6" width="10.08984375" customWidth="1"/>
    <col min="7" max="7" width="34.453125" customWidth="1"/>
    <col min="8" max="8" width="21.54296875" customWidth="1"/>
    <col min="9" max="9" width="21.36328125" customWidth="1"/>
    <col min="10" max="10" width="20.81640625" customWidth="1"/>
    <col min="11" max="11" width="18.81640625" customWidth="1"/>
    <col min="12" max="13" width="27.90625" customWidth="1"/>
  </cols>
  <sheetData>
    <row r="1" spans="1:13" ht="24.5" customHeight="1" x14ac:dyDescent="0.45">
      <c r="A1" s="12" t="s">
        <v>59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54" customHeight="1" x14ac:dyDescent="0.35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8" t="s">
        <v>7</v>
      </c>
      <c r="I2" s="8" t="s">
        <v>8</v>
      </c>
      <c r="J2" s="9" t="s">
        <v>9</v>
      </c>
      <c r="K2" s="9" t="s">
        <v>10</v>
      </c>
      <c r="L2" s="9" t="s">
        <v>11</v>
      </c>
      <c r="M2" s="9" t="s">
        <v>12</v>
      </c>
    </row>
    <row r="3" spans="1:13" x14ac:dyDescent="0.35">
      <c r="A3" s="3" t="s">
        <v>13</v>
      </c>
      <c r="B3" s="3"/>
      <c r="C3" s="3"/>
      <c r="D3" s="3"/>
      <c r="E3" s="4">
        <f>SUM(E4:E11)</f>
        <v>73137</v>
      </c>
      <c r="F3" s="4">
        <f t="shared" ref="F3:M3" si="0">SUM(F4:F11)</f>
        <v>59245</v>
      </c>
      <c r="G3" s="4">
        <f t="shared" si="0"/>
        <v>58445</v>
      </c>
      <c r="H3" s="4">
        <f t="shared" si="0"/>
        <v>800</v>
      </c>
      <c r="I3" s="4">
        <f t="shared" si="0"/>
        <v>4</v>
      </c>
      <c r="J3" s="4">
        <f t="shared" si="0"/>
        <v>0</v>
      </c>
      <c r="K3" s="4">
        <f t="shared" si="0"/>
        <v>158</v>
      </c>
      <c r="L3" s="4">
        <f t="shared" si="0"/>
        <v>0</v>
      </c>
      <c r="M3" s="4">
        <f t="shared" si="0"/>
        <v>0</v>
      </c>
    </row>
    <row r="4" spans="1:13" x14ac:dyDescent="0.35">
      <c r="A4" s="1" t="str">
        <f>"100701"</f>
        <v>100701</v>
      </c>
      <c r="B4" s="1" t="s">
        <v>14</v>
      </c>
      <c r="C4" s="1" t="s">
        <v>15</v>
      </c>
      <c r="D4" s="1" t="s">
        <v>16</v>
      </c>
      <c r="E4" s="11">
        <v>5595</v>
      </c>
      <c r="F4" s="11">
        <v>4582</v>
      </c>
      <c r="G4" s="11">
        <v>4462</v>
      </c>
      <c r="H4" s="11">
        <v>120</v>
      </c>
      <c r="I4" s="11">
        <v>1</v>
      </c>
      <c r="J4" s="11">
        <v>0</v>
      </c>
      <c r="K4" s="11">
        <v>8</v>
      </c>
      <c r="L4" s="11">
        <v>0</v>
      </c>
      <c r="M4" s="11">
        <v>0</v>
      </c>
    </row>
    <row r="5" spans="1:13" x14ac:dyDescent="0.35">
      <c r="A5" s="1" t="str">
        <f>"100702"</f>
        <v>100702</v>
      </c>
      <c r="B5" s="1" t="s">
        <v>17</v>
      </c>
      <c r="C5" s="1" t="s">
        <v>15</v>
      </c>
      <c r="D5" s="1" t="s">
        <v>16</v>
      </c>
      <c r="E5" s="11">
        <v>10081</v>
      </c>
      <c r="F5" s="11">
        <v>8229</v>
      </c>
      <c r="G5" s="11">
        <v>8179</v>
      </c>
      <c r="H5" s="11">
        <v>50</v>
      </c>
      <c r="I5" s="11">
        <v>2</v>
      </c>
      <c r="J5" s="11">
        <v>0</v>
      </c>
      <c r="K5" s="11">
        <v>22</v>
      </c>
      <c r="L5" s="11">
        <v>0</v>
      </c>
      <c r="M5" s="11">
        <v>0</v>
      </c>
    </row>
    <row r="6" spans="1:13" x14ac:dyDescent="0.35">
      <c r="A6" s="1" t="str">
        <f>"100703"</f>
        <v>100703</v>
      </c>
      <c r="B6" s="1" t="s">
        <v>18</v>
      </c>
      <c r="C6" s="1" t="s">
        <v>15</v>
      </c>
      <c r="D6" s="1" t="s">
        <v>16</v>
      </c>
      <c r="E6" s="11">
        <v>4731</v>
      </c>
      <c r="F6" s="11">
        <v>3779</v>
      </c>
      <c r="G6" s="11">
        <v>3657</v>
      </c>
      <c r="H6" s="11">
        <v>122</v>
      </c>
      <c r="I6" s="11">
        <v>0</v>
      </c>
      <c r="J6" s="11">
        <v>0</v>
      </c>
      <c r="K6" s="11">
        <v>10</v>
      </c>
      <c r="L6" s="11">
        <v>0</v>
      </c>
      <c r="M6" s="11">
        <v>0</v>
      </c>
    </row>
    <row r="7" spans="1:13" x14ac:dyDescent="0.35">
      <c r="A7" s="1" t="str">
        <f>"100704"</f>
        <v>100704</v>
      </c>
      <c r="B7" s="1" t="s">
        <v>19</v>
      </c>
      <c r="C7" s="1" t="s">
        <v>15</v>
      </c>
      <c r="D7" s="1" t="s">
        <v>16</v>
      </c>
      <c r="E7" s="11">
        <v>31929</v>
      </c>
      <c r="F7" s="11">
        <v>26059</v>
      </c>
      <c r="G7" s="11">
        <v>25869</v>
      </c>
      <c r="H7" s="11">
        <v>190</v>
      </c>
      <c r="I7" s="11">
        <v>0</v>
      </c>
      <c r="J7" s="11">
        <v>0</v>
      </c>
      <c r="K7" s="11">
        <v>59</v>
      </c>
      <c r="L7" s="11">
        <v>0</v>
      </c>
      <c r="M7" s="11">
        <v>0</v>
      </c>
    </row>
    <row r="8" spans="1:13" x14ac:dyDescent="0.35">
      <c r="A8" s="1" t="str">
        <f>"100705"</f>
        <v>100705</v>
      </c>
      <c r="B8" s="1" t="s">
        <v>20</v>
      </c>
      <c r="C8" s="1" t="s">
        <v>15</v>
      </c>
      <c r="D8" s="1" t="s">
        <v>16</v>
      </c>
      <c r="E8" s="11">
        <v>4296</v>
      </c>
      <c r="F8" s="11">
        <v>3399</v>
      </c>
      <c r="G8" s="11">
        <v>3352</v>
      </c>
      <c r="H8" s="11">
        <v>47</v>
      </c>
      <c r="I8" s="11">
        <v>0</v>
      </c>
      <c r="J8" s="11">
        <v>0</v>
      </c>
      <c r="K8" s="11">
        <v>24</v>
      </c>
      <c r="L8" s="11">
        <v>0</v>
      </c>
      <c r="M8" s="11">
        <v>0</v>
      </c>
    </row>
    <row r="9" spans="1:13" x14ac:dyDescent="0.35">
      <c r="A9" s="1" t="str">
        <f>"100706"</f>
        <v>100706</v>
      </c>
      <c r="B9" s="1" t="s">
        <v>21</v>
      </c>
      <c r="C9" s="1" t="s">
        <v>15</v>
      </c>
      <c r="D9" s="1" t="s">
        <v>16</v>
      </c>
      <c r="E9" s="11">
        <v>3075</v>
      </c>
      <c r="F9" s="11">
        <v>2525</v>
      </c>
      <c r="G9" s="11">
        <v>2461</v>
      </c>
      <c r="H9" s="11">
        <v>64</v>
      </c>
      <c r="I9" s="11">
        <v>1</v>
      </c>
      <c r="J9" s="11">
        <v>0</v>
      </c>
      <c r="K9" s="11">
        <v>3</v>
      </c>
      <c r="L9" s="11">
        <v>0</v>
      </c>
      <c r="M9" s="11">
        <v>0</v>
      </c>
    </row>
    <row r="10" spans="1:13" x14ac:dyDescent="0.35">
      <c r="A10" s="1" t="str">
        <f>"100707"</f>
        <v>100707</v>
      </c>
      <c r="B10" s="1" t="s">
        <v>22</v>
      </c>
      <c r="C10" s="1" t="s">
        <v>15</v>
      </c>
      <c r="D10" s="1" t="s">
        <v>16</v>
      </c>
      <c r="E10" s="11">
        <v>7694</v>
      </c>
      <c r="F10" s="11">
        <v>5952</v>
      </c>
      <c r="G10" s="11">
        <v>5904</v>
      </c>
      <c r="H10" s="11">
        <v>48</v>
      </c>
      <c r="I10" s="11">
        <v>0</v>
      </c>
      <c r="J10" s="11">
        <v>0</v>
      </c>
      <c r="K10" s="11">
        <v>16</v>
      </c>
      <c r="L10" s="11">
        <v>0</v>
      </c>
      <c r="M10" s="11">
        <v>0</v>
      </c>
    </row>
    <row r="11" spans="1:13" x14ac:dyDescent="0.35">
      <c r="A11" s="1" t="str">
        <f>"100708"</f>
        <v>100708</v>
      </c>
      <c r="B11" s="1" t="s">
        <v>23</v>
      </c>
      <c r="C11" s="1" t="s">
        <v>15</v>
      </c>
      <c r="D11" s="1" t="s">
        <v>16</v>
      </c>
      <c r="E11" s="11">
        <v>5736</v>
      </c>
      <c r="F11" s="11">
        <v>4720</v>
      </c>
      <c r="G11" s="11">
        <v>4561</v>
      </c>
      <c r="H11" s="11">
        <v>159</v>
      </c>
      <c r="I11" s="11">
        <v>0</v>
      </c>
      <c r="J11" s="11">
        <v>0</v>
      </c>
      <c r="K11" s="11">
        <v>16</v>
      </c>
      <c r="L11" s="11">
        <v>0</v>
      </c>
      <c r="M11" s="11">
        <v>0</v>
      </c>
    </row>
    <row r="12" spans="1:13" x14ac:dyDescent="0.35">
      <c r="A12" s="3" t="s">
        <v>24</v>
      </c>
      <c r="B12" s="3"/>
      <c r="C12" s="3"/>
      <c r="D12" s="3"/>
      <c r="E12" s="4">
        <f>SUM(E13:E18)</f>
        <v>46147</v>
      </c>
      <c r="F12" s="4">
        <f t="shared" ref="F12:M12" si="1">SUM(F13:F18)</f>
        <v>37562</v>
      </c>
      <c r="G12" s="4">
        <f t="shared" si="1"/>
        <v>37239</v>
      </c>
      <c r="H12" s="4">
        <f t="shared" si="1"/>
        <v>323</v>
      </c>
      <c r="I12" s="4">
        <f t="shared" si="1"/>
        <v>1</v>
      </c>
      <c r="J12" s="4">
        <f t="shared" si="1"/>
        <v>0</v>
      </c>
      <c r="K12" s="4">
        <f t="shared" si="1"/>
        <v>61</v>
      </c>
      <c r="L12" s="4">
        <f t="shared" si="1"/>
        <v>0</v>
      </c>
      <c r="M12" s="4">
        <f t="shared" si="1"/>
        <v>0</v>
      </c>
    </row>
    <row r="13" spans="1:13" x14ac:dyDescent="0.35">
      <c r="A13" s="1" t="str">
        <f>"101301"</f>
        <v>101301</v>
      </c>
      <c r="B13" s="1" t="s">
        <v>25</v>
      </c>
      <c r="C13" s="1" t="s">
        <v>26</v>
      </c>
      <c r="D13" s="1" t="s">
        <v>16</v>
      </c>
      <c r="E13" s="11">
        <v>15863</v>
      </c>
      <c r="F13" s="11">
        <v>12995</v>
      </c>
      <c r="G13" s="11">
        <v>12876</v>
      </c>
      <c r="H13" s="11">
        <v>119</v>
      </c>
      <c r="I13" s="11">
        <v>0</v>
      </c>
      <c r="J13" s="11">
        <v>0</v>
      </c>
      <c r="K13" s="11">
        <v>27</v>
      </c>
      <c r="L13" s="11">
        <v>0</v>
      </c>
      <c r="M13" s="11">
        <v>0</v>
      </c>
    </row>
    <row r="14" spans="1:13" x14ac:dyDescent="0.35">
      <c r="A14" s="1" t="str">
        <f>"101302"</f>
        <v>101302</v>
      </c>
      <c r="B14" s="1" t="s">
        <v>27</v>
      </c>
      <c r="C14" s="1" t="s">
        <v>26</v>
      </c>
      <c r="D14" s="1" t="s">
        <v>16</v>
      </c>
      <c r="E14" s="11">
        <v>10688</v>
      </c>
      <c r="F14" s="11">
        <v>8729</v>
      </c>
      <c r="G14" s="11">
        <v>8674</v>
      </c>
      <c r="H14" s="11">
        <v>55</v>
      </c>
      <c r="I14" s="11">
        <v>0</v>
      </c>
      <c r="J14" s="11">
        <v>0</v>
      </c>
      <c r="K14" s="11">
        <v>12</v>
      </c>
      <c r="L14" s="11">
        <v>0</v>
      </c>
      <c r="M14" s="11">
        <v>0</v>
      </c>
    </row>
    <row r="15" spans="1:13" x14ac:dyDescent="0.35">
      <c r="A15" s="1" t="str">
        <f>"101303"</f>
        <v>101303</v>
      </c>
      <c r="B15" s="1" t="s">
        <v>28</v>
      </c>
      <c r="C15" s="1" t="s">
        <v>26</v>
      </c>
      <c r="D15" s="1" t="s">
        <v>16</v>
      </c>
      <c r="E15" s="11">
        <v>3956</v>
      </c>
      <c r="F15" s="11">
        <v>3155</v>
      </c>
      <c r="G15" s="11">
        <v>3127</v>
      </c>
      <c r="H15" s="11">
        <v>28</v>
      </c>
      <c r="I15" s="11">
        <v>0</v>
      </c>
      <c r="J15" s="11">
        <v>0</v>
      </c>
      <c r="K15" s="11">
        <v>2</v>
      </c>
      <c r="L15" s="11">
        <v>0</v>
      </c>
      <c r="M15" s="11">
        <v>0</v>
      </c>
    </row>
    <row r="16" spans="1:13" x14ac:dyDescent="0.35">
      <c r="A16" s="1" t="str">
        <f>"101304"</f>
        <v>101304</v>
      </c>
      <c r="B16" s="1" t="s">
        <v>29</v>
      </c>
      <c r="C16" s="1" t="s">
        <v>26</v>
      </c>
      <c r="D16" s="1" t="s">
        <v>16</v>
      </c>
      <c r="E16" s="11">
        <v>8621</v>
      </c>
      <c r="F16" s="11">
        <v>6978</v>
      </c>
      <c r="G16" s="11">
        <v>6952</v>
      </c>
      <c r="H16" s="11">
        <v>26</v>
      </c>
      <c r="I16" s="11">
        <v>0</v>
      </c>
      <c r="J16" s="11">
        <v>0</v>
      </c>
      <c r="K16" s="11">
        <v>13</v>
      </c>
      <c r="L16" s="11">
        <v>0</v>
      </c>
      <c r="M16" s="11">
        <v>0</v>
      </c>
    </row>
    <row r="17" spans="1:13" x14ac:dyDescent="0.35">
      <c r="A17" s="1" t="str">
        <f>"101305"</f>
        <v>101305</v>
      </c>
      <c r="B17" s="1" t="s">
        <v>30</v>
      </c>
      <c r="C17" s="1" t="s">
        <v>26</v>
      </c>
      <c r="D17" s="1" t="s">
        <v>16</v>
      </c>
      <c r="E17" s="11">
        <v>1789</v>
      </c>
      <c r="F17" s="11">
        <v>1469</v>
      </c>
      <c r="G17" s="11">
        <v>1423</v>
      </c>
      <c r="H17" s="11">
        <v>46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</row>
    <row r="18" spans="1:13" x14ac:dyDescent="0.35">
      <c r="A18" s="1" t="str">
        <f>"101306"</f>
        <v>101306</v>
      </c>
      <c r="B18" s="1" t="s">
        <v>31</v>
      </c>
      <c r="C18" s="1" t="s">
        <v>26</v>
      </c>
      <c r="D18" s="1" t="s">
        <v>16</v>
      </c>
      <c r="E18" s="11">
        <v>5230</v>
      </c>
      <c r="F18" s="11">
        <v>4236</v>
      </c>
      <c r="G18" s="11">
        <v>4187</v>
      </c>
      <c r="H18" s="11">
        <v>49</v>
      </c>
      <c r="I18" s="11">
        <v>1</v>
      </c>
      <c r="J18" s="11">
        <v>0</v>
      </c>
      <c r="K18" s="11">
        <v>7</v>
      </c>
      <c r="L18" s="11">
        <v>0</v>
      </c>
      <c r="M18" s="11">
        <v>0</v>
      </c>
    </row>
    <row r="19" spans="1:13" x14ac:dyDescent="0.35">
      <c r="A19" s="3" t="s">
        <v>32</v>
      </c>
      <c r="B19" s="3"/>
      <c r="C19" s="3"/>
      <c r="D19" s="3"/>
      <c r="E19" s="4">
        <f>SUM(E20:E28)</f>
        <v>37336</v>
      </c>
      <c r="F19" s="4">
        <f t="shared" ref="F19:M19" si="2">SUM(F20:F28)</f>
        <v>29926</v>
      </c>
      <c r="G19" s="4">
        <f t="shared" si="2"/>
        <v>29429</v>
      </c>
      <c r="H19" s="4">
        <f t="shared" si="2"/>
        <v>497</v>
      </c>
      <c r="I19" s="4">
        <f t="shared" si="2"/>
        <v>2</v>
      </c>
      <c r="J19" s="4">
        <f t="shared" si="2"/>
        <v>0</v>
      </c>
      <c r="K19" s="4">
        <f t="shared" si="2"/>
        <v>57</v>
      </c>
      <c r="L19" s="4">
        <f t="shared" si="2"/>
        <v>0</v>
      </c>
      <c r="M19" s="4">
        <f t="shared" si="2"/>
        <v>0</v>
      </c>
    </row>
    <row r="20" spans="1:13" x14ac:dyDescent="0.35">
      <c r="A20" s="1" t="str">
        <f>"101501"</f>
        <v>101501</v>
      </c>
      <c r="B20" s="1" t="s">
        <v>33</v>
      </c>
      <c r="C20" s="1" t="s">
        <v>34</v>
      </c>
      <c r="D20" s="1" t="s">
        <v>16</v>
      </c>
      <c r="E20" s="11">
        <v>3833</v>
      </c>
      <c r="F20" s="11">
        <v>3093</v>
      </c>
      <c r="G20" s="11">
        <v>3028</v>
      </c>
      <c r="H20" s="11">
        <v>65</v>
      </c>
      <c r="I20" s="11">
        <v>0</v>
      </c>
      <c r="J20" s="11">
        <v>0</v>
      </c>
      <c r="K20" s="11">
        <v>1</v>
      </c>
      <c r="L20" s="11">
        <v>0</v>
      </c>
      <c r="M20" s="11">
        <v>0</v>
      </c>
    </row>
    <row r="21" spans="1:13" x14ac:dyDescent="0.35">
      <c r="A21" s="1" t="str">
        <f>"101502"</f>
        <v>101502</v>
      </c>
      <c r="B21" s="1" t="s">
        <v>35</v>
      </c>
      <c r="C21" s="1" t="s">
        <v>34</v>
      </c>
      <c r="D21" s="1" t="s">
        <v>16</v>
      </c>
      <c r="E21" s="11">
        <v>5481</v>
      </c>
      <c r="F21" s="11">
        <v>4421</v>
      </c>
      <c r="G21" s="11">
        <v>4360</v>
      </c>
      <c r="H21" s="11">
        <v>61</v>
      </c>
      <c r="I21" s="11">
        <v>0</v>
      </c>
      <c r="J21" s="11">
        <v>0</v>
      </c>
      <c r="K21" s="11">
        <v>15</v>
      </c>
      <c r="L21" s="11">
        <v>0</v>
      </c>
      <c r="M21" s="11">
        <v>0</v>
      </c>
    </row>
    <row r="22" spans="1:13" x14ac:dyDescent="0.35">
      <c r="A22" s="1" t="str">
        <f>"101503"</f>
        <v>101503</v>
      </c>
      <c r="B22" s="1" t="s">
        <v>36</v>
      </c>
      <c r="C22" s="1" t="s">
        <v>34</v>
      </c>
      <c r="D22" s="1" t="s">
        <v>16</v>
      </c>
      <c r="E22" s="11">
        <v>2579</v>
      </c>
      <c r="F22" s="11">
        <v>2050</v>
      </c>
      <c r="G22" s="11">
        <v>2038</v>
      </c>
      <c r="H22" s="11">
        <v>12</v>
      </c>
      <c r="I22" s="11">
        <v>0</v>
      </c>
      <c r="J22" s="11">
        <v>0</v>
      </c>
      <c r="K22" s="11">
        <v>9</v>
      </c>
      <c r="L22" s="11">
        <v>0</v>
      </c>
      <c r="M22" s="11">
        <v>0</v>
      </c>
    </row>
    <row r="23" spans="1:13" x14ac:dyDescent="0.35">
      <c r="A23" s="1" t="str">
        <f>"101504"</f>
        <v>101504</v>
      </c>
      <c r="B23" s="1" t="s">
        <v>37</v>
      </c>
      <c r="C23" s="1" t="s">
        <v>34</v>
      </c>
      <c r="D23" s="1" t="s">
        <v>16</v>
      </c>
      <c r="E23" s="11">
        <v>2819</v>
      </c>
      <c r="F23" s="11">
        <v>2294</v>
      </c>
      <c r="G23" s="11">
        <v>2204</v>
      </c>
      <c r="H23" s="11">
        <v>90</v>
      </c>
      <c r="I23" s="11">
        <v>0</v>
      </c>
      <c r="J23" s="11">
        <v>0</v>
      </c>
      <c r="K23" s="11">
        <v>4</v>
      </c>
      <c r="L23" s="11">
        <v>0</v>
      </c>
      <c r="M23" s="11">
        <v>0</v>
      </c>
    </row>
    <row r="24" spans="1:13" x14ac:dyDescent="0.35">
      <c r="A24" s="1" t="str">
        <f>"101505"</f>
        <v>101505</v>
      </c>
      <c r="B24" s="1" t="s">
        <v>38</v>
      </c>
      <c r="C24" s="1" t="s">
        <v>34</v>
      </c>
      <c r="D24" s="1" t="s">
        <v>16</v>
      </c>
      <c r="E24" s="11">
        <v>3114</v>
      </c>
      <c r="F24" s="11">
        <v>2528</v>
      </c>
      <c r="G24" s="11">
        <v>2502</v>
      </c>
      <c r="H24" s="11">
        <v>26</v>
      </c>
      <c r="I24" s="11">
        <v>2</v>
      </c>
      <c r="J24" s="11">
        <v>0</v>
      </c>
      <c r="K24" s="11">
        <v>7</v>
      </c>
      <c r="L24" s="11">
        <v>0</v>
      </c>
      <c r="M24" s="11">
        <v>0</v>
      </c>
    </row>
    <row r="25" spans="1:13" x14ac:dyDescent="0.35">
      <c r="A25" s="1" t="str">
        <f>"101506"</f>
        <v>101506</v>
      </c>
      <c r="B25" s="1" t="s">
        <v>39</v>
      </c>
      <c r="C25" s="1" t="s">
        <v>34</v>
      </c>
      <c r="D25" s="1" t="s">
        <v>16</v>
      </c>
      <c r="E25" s="11">
        <v>5979</v>
      </c>
      <c r="F25" s="11">
        <v>4778</v>
      </c>
      <c r="G25" s="11">
        <v>4703</v>
      </c>
      <c r="H25" s="11">
        <v>75</v>
      </c>
      <c r="I25" s="11">
        <v>0</v>
      </c>
      <c r="J25" s="11">
        <v>0</v>
      </c>
      <c r="K25" s="11">
        <v>9</v>
      </c>
      <c r="L25" s="11">
        <v>0</v>
      </c>
      <c r="M25" s="11">
        <v>0</v>
      </c>
    </row>
    <row r="26" spans="1:13" x14ac:dyDescent="0.35">
      <c r="A26" s="1" t="str">
        <f>"101507"</f>
        <v>101507</v>
      </c>
      <c r="B26" s="1" t="s">
        <v>40</v>
      </c>
      <c r="C26" s="1" t="s">
        <v>34</v>
      </c>
      <c r="D26" s="1" t="s">
        <v>16</v>
      </c>
      <c r="E26" s="11">
        <v>3393</v>
      </c>
      <c r="F26" s="11">
        <v>2739</v>
      </c>
      <c r="G26" s="11">
        <v>2639</v>
      </c>
      <c r="H26" s="11">
        <v>100</v>
      </c>
      <c r="I26" s="11">
        <v>0</v>
      </c>
      <c r="J26" s="11">
        <v>0</v>
      </c>
      <c r="K26" s="11">
        <v>1</v>
      </c>
      <c r="L26" s="11">
        <v>0</v>
      </c>
      <c r="M26" s="11">
        <v>0</v>
      </c>
    </row>
    <row r="27" spans="1:13" x14ac:dyDescent="0.35">
      <c r="A27" s="1" t="str">
        <f>"101508"</f>
        <v>101508</v>
      </c>
      <c r="B27" s="1" t="s">
        <v>41</v>
      </c>
      <c r="C27" s="1" t="s">
        <v>34</v>
      </c>
      <c r="D27" s="1" t="s">
        <v>16</v>
      </c>
      <c r="E27" s="11">
        <v>7623</v>
      </c>
      <c r="F27" s="11">
        <v>6018</v>
      </c>
      <c r="G27" s="11">
        <v>5964</v>
      </c>
      <c r="H27" s="11">
        <v>54</v>
      </c>
      <c r="I27" s="11">
        <v>0</v>
      </c>
      <c r="J27" s="11">
        <v>0</v>
      </c>
      <c r="K27" s="11">
        <v>8</v>
      </c>
      <c r="L27" s="11">
        <v>0</v>
      </c>
      <c r="M27" s="11">
        <v>0</v>
      </c>
    </row>
    <row r="28" spans="1:13" x14ac:dyDescent="0.35">
      <c r="A28" s="1" t="str">
        <f>"101509"</f>
        <v>101509</v>
      </c>
      <c r="B28" s="1" t="s">
        <v>42</v>
      </c>
      <c r="C28" s="1" t="s">
        <v>34</v>
      </c>
      <c r="D28" s="1" t="s">
        <v>16</v>
      </c>
      <c r="E28" s="11">
        <v>2515</v>
      </c>
      <c r="F28" s="11">
        <v>2005</v>
      </c>
      <c r="G28" s="11">
        <v>1991</v>
      </c>
      <c r="H28" s="11">
        <v>14</v>
      </c>
      <c r="I28" s="11">
        <v>0</v>
      </c>
      <c r="J28" s="11">
        <v>0</v>
      </c>
      <c r="K28" s="11">
        <v>3</v>
      </c>
      <c r="L28" s="11">
        <v>0</v>
      </c>
      <c r="M28" s="11">
        <v>0</v>
      </c>
    </row>
    <row r="29" spans="1:13" x14ac:dyDescent="0.35">
      <c r="A29" s="3" t="s">
        <v>43</v>
      </c>
      <c r="B29" s="3"/>
      <c r="C29" s="3"/>
      <c r="D29" s="3"/>
      <c r="E29" s="4">
        <f>SUM(E30:E40)</f>
        <v>107392</v>
      </c>
      <c r="F29" s="4">
        <f t="shared" ref="F29:M29" si="3">SUM(F30:F40)</f>
        <v>88261</v>
      </c>
      <c r="G29" s="4">
        <f t="shared" si="3"/>
        <v>86897</v>
      </c>
      <c r="H29" s="4">
        <f t="shared" si="3"/>
        <v>1324</v>
      </c>
      <c r="I29" s="4">
        <f t="shared" si="3"/>
        <v>2</v>
      </c>
      <c r="J29" s="4">
        <f t="shared" si="3"/>
        <v>0</v>
      </c>
      <c r="K29" s="4">
        <f t="shared" si="3"/>
        <v>206</v>
      </c>
      <c r="L29" s="4">
        <f t="shared" si="3"/>
        <v>0</v>
      </c>
      <c r="M29" s="4">
        <f t="shared" si="3"/>
        <v>0</v>
      </c>
    </row>
    <row r="30" spans="1:13" x14ac:dyDescent="0.35">
      <c r="A30" s="1" t="str">
        <f>"101601"</f>
        <v>101601</v>
      </c>
      <c r="B30" s="1" t="s">
        <v>44</v>
      </c>
      <c r="C30" s="1" t="s">
        <v>45</v>
      </c>
      <c r="D30" s="1" t="s">
        <v>16</v>
      </c>
      <c r="E30" s="11">
        <v>53951</v>
      </c>
      <c r="F30" s="11">
        <v>45170</v>
      </c>
      <c r="G30" s="11">
        <v>44633</v>
      </c>
      <c r="H30" s="11">
        <v>537</v>
      </c>
      <c r="I30" s="11">
        <v>0</v>
      </c>
      <c r="J30" s="11">
        <v>0</v>
      </c>
      <c r="K30" s="11">
        <v>106</v>
      </c>
      <c r="L30" s="11">
        <v>0</v>
      </c>
      <c r="M30" s="11">
        <v>0</v>
      </c>
    </row>
    <row r="31" spans="1:13" x14ac:dyDescent="0.35">
      <c r="A31" s="1" t="str">
        <f>"101602"</f>
        <v>101602</v>
      </c>
      <c r="B31" s="1" t="s">
        <v>46</v>
      </c>
      <c r="C31" s="1" t="s">
        <v>45</v>
      </c>
      <c r="D31" s="1" t="s">
        <v>16</v>
      </c>
      <c r="E31" s="11">
        <v>3205</v>
      </c>
      <c r="F31" s="11">
        <v>2628</v>
      </c>
      <c r="G31" s="11">
        <v>2597</v>
      </c>
      <c r="H31" s="11">
        <v>31</v>
      </c>
      <c r="I31" s="11">
        <v>0</v>
      </c>
      <c r="J31" s="11">
        <v>0</v>
      </c>
      <c r="K31" s="11">
        <v>9</v>
      </c>
      <c r="L31" s="11">
        <v>0</v>
      </c>
      <c r="M31" s="11">
        <v>0</v>
      </c>
    </row>
    <row r="32" spans="1:13" x14ac:dyDescent="0.35">
      <c r="A32" s="1" t="str">
        <f>"101603"</f>
        <v>101603</v>
      </c>
      <c r="B32" s="1" t="s">
        <v>47</v>
      </c>
      <c r="C32" s="1" t="s">
        <v>45</v>
      </c>
      <c r="D32" s="1" t="s">
        <v>16</v>
      </c>
      <c r="E32" s="11">
        <v>2110</v>
      </c>
      <c r="F32" s="11">
        <v>1689</v>
      </c>
      <c r="G32" s="11">
        <v>1636</v>
      </c>
      <c r="H32" s="11">
        <v>53</v>
      </c>
      <c r="I32" s="11">
        <v>0</v>
      </c>
      <c r="J32" s="11">
        <v>0</v>
      </c>
      <c r="K32" s="11">
        <v>4</v>
      </c>
      <c r="L32" s="11">
        <v>0</v>
      </c>
      <c r="M32" s="11">
        <v>0</v>
      </c>
    </row>
    <row r="33" spans="1:13" x14ac:dyDescent="0.35">
      <c r="A33" s="1" t="str">
        <f>"101604"</f>
        <v>101604</v>
      </c>
      <c r="B33" s="1" t="s">
        <v>48</v>
      </c>
      <c r="C33" s="1" t="s">
        <v>45</v>
      </c>
      <c r="D33" s="1" t="s">
        <v>16</v>
      </c>
      <c r="E33" s="11">
        <v>4925</v>
      </c>
      <c r="F33" s="11">
        <v>3970</v>
      </c>
      <c r="G33" s="11">
        <v>3921</v>
      </c>
      <c r="H33" s="11">
        <v>49</v>
      </c>
      <c r="I33" s="11">
        <v>1</v>
      </c>
      <c r="J33" s="11">
        <v>0</v>
      </c>
      <c r="K33" s="11">
        <v>8</v>
      </c>
      <c r="L33" s="11">
        <v>0</v>
      </c>
      <c r="M33" s="11">
        <v>0</v>
      </c>
    </row>
    <row r="34" spans="1:13" x14ac:dyDescent="0.35">
      <c r="A34" s="1" t="str">
        <f>"101605"</f>
        <v>101605</v>
      </c>
      <c r="B34" s="1" t="s">
        <v>49</v>
      </c>
      <c r="C34" s="1" t="s">
        <v>45</v>
      </c>
      <c r="D34" s="1" t="s">
        <v>16</v>
      </c>
      <c r="E34" s="11">
        <v>3677</v>
      </c>
      <c r="F34" s="11">
        <v>3086</v>
      </c>
      <c r="G34" s="11">
        <v>3013</v>
      </c>
      <c r="H34" s="11">
        <v>73</v>
      </c>
      <c r="I34" s="11">
        <v>1</v>
      </c>
      <c r="J34" s="11">
        <v>0</v>
      </c>
      <c r="K34" s="11">
        <v>8</v>
      </c>
      <c r="L34" s="11">
        <v>0</v>
      </c>
      <c r="M34" s="11">
        <v>0</v>
      </c>
    </row>
    <row r="35" spans="1:13" x14ac:dyDescent="0.35">
      <c r="A35" s="1" t="str">
        <f>"101606"</f>
        <v>101606</v>
      </c>
      <c r="B35" s="1" t="s">
        <v>50</v>
      </c>
      <c r="C35" s="1" t="s">
        <v>45</v>
      </c>
      <c r="D35" s="1" t="s">
        <v>16</v>
      </c>
      <c r="E35" s="11">
        <v>6933</v>
      </c>
      <c r="F35" s="11">
        <v>5475</v>
      </c>
      <c r="G35" s="11">
        <v>5331</v>
      </c>
      <c r="H35" s="11">
        <v>144</v>
      </c>
      <c r="I35" s="11">
        <v>0</v>
      </c>
      <c r="J35" s="11">
        <v>0</v>
      </c>
      <c r="K35" s="11">
        <v>11</v>
      </c>
      <c r="L35" s="11">
        <v>0</v>
      </c>
      <c r="M35" s="11">
        <v>0</v>
      </c>
    </row>
    <row r="36" spans="1:13" x14ac:dyDescent="0.35">
      <c r="A36" s="1" t="str">
        <f>"101607"</f>
        <v>101607</v>
      </c>
      <c r="B36" s="1" t="s">
        <v>51</v>
      </c>
      <c r="C36" s="1" t="s">
        <v>45</v>
      </c>
      <c r="D36" s="1" t="s">
        <v>16</v>
      </c>
      <c r="E36" s="11">
        <v>5952</v>
      </c>
      <c r="F36" s="11">
        <v>4800</v>
      </c>
      <c r="G36" s="11">
        <v>4715</v>
      </c>
      <c r="H36" s="11">
        <v>85</v>
      </c>
      <c r="I36" s="11">
        <v>0</v>
      </c>
      <c r="J36" s="11">
        <v>0</v>
      </c>
      <c r="K36" s="11">
        <v>11</v>
      </c>
      <c r="L36" s="11">
        <v>0</v>
      </c>
      <c r="M36" s="11">
        <v>0</v>
      </c>
    </row>
    <row r="37" spans="1:13" x14ac:dyDescent="0.35">
      <c r="A37" s="1" t="str">
        <f>"101608"</f>
        <v>101608</v>
      </c>
      <c r="B37" s="1" t="s">
        <v>52</v>
      </c>
      <c r="C37" s="1" t="s">
        <v>45</v>
      </c>
      <c r="D37" s="1" t="s">
        <v>16</v>
      </c>
      <c r="E37" s="11">
        <v>4573</v>
      </c>
      <c r="F37" s="11">
        <v>3745</v>
      </c>
      <c r="G37" s="11">
        <v>3647</v>
      </c>
      <c r="H37" s="11">
        <v>98</v>
      </c>
      <c r="I37" s="11">
        <v>0</v>
      </c>
      <c r="J37" s="11">
        <v>0</v>
      </c>
      <c r="K37" s="11">
        <v>8</v>
      </c>
      <c r="L37" s="11">
        <v>0</v>
      </c>
      <c r="M37" s="11">
        <v>0</v>
      </c>
    </row>
    <row r="38" spans="1:13" x14ac:dyDescent="0.35">
      <c r="A38" s="1" t="str">
        <f>"101609"</f>
        <v>101609</v>
      </c>
      <c r="B38" s="1" t="s">
        <v>53</v>
      </c>
      <c r="C38" s="1" t="s">
        <v>45</v>
      </c>
      <c r="D38" s="1" t="s">
        <v>16</v>
      </c>
      <c r="E38" s="11">
        <v>11372</v>
      </c>
      <c r="F38" s="11">
        <v>9088</v>
      </c>
      <c r="G38" s="11">
        <v>8955</v>
      </c>
      <c r="H38" s="11">
        <v>133</v>
      </c>
      <c r="I38" s="11">
        <v>0</v>
      </c>
      <c r="J38" s="11">
        <v>0</v>
      </c>
      <c r="K38" s="11">
        <v>18</v>
      </c>
      <c r="L38" s="11">
        <v>0</v>
      </c>
      <c r="M38" s="11">
        <v>0</v>
      </c>
    </row>
    <row r="39" spans="1:13" x14ac:dyDescent="0.35">
      <c r="A39" s="1" t="str">
        <f>"101610"</f>
        <v>101610</v>
      </c>
      <c r="B39" s="1" t="s">
        <v>54</v>
      </c>
      <c r="C39" s="1" t="s">
        <v>45</v>
      </c>
      <c r="D39" s="1" t="s">
        <v>16</v>
      </c>
      <c r="E39" s="11">
        <v>7510</v>
      </c>
      <c r="F39" s="11">
        <v>6050</v>
      </c>
      <c r="G39" s="11">
        <v>5959</v>
      </c>
      <c r="H39" s="11">
        <v>51</v>
      </c>
      <c r="I39" s="11">
        <v>0</v>
      </c>
      <c r="J39" s="11">
        <v>0</v>
      </c>
      <c r="K39" s="11">
        <v>20</v>
      </c>
      <c r="L39" s="11">
        <v>0</v>
      </c>
      <c r="M39" s="11">
        <v>0</v>
      </c>
    </row>
    <row r="40" spans="1:13" x14ac:dyDescent="0.35">
      <c r="A40" s="1" t="str">
        <f>"101611"</f>
        <v>101611</v>
      </c>
      <c r="B40" s="1" t="s">
        <v>55</v>
      </c>
      <c r="C40" s="1" t="s">
        <v>45</v>
      </c>
      <c r="D40" s="1" t="s">
        <v>16</v>
      </c>
      <c r="E40" s="11">
        <v>3184</v>
      </c>
      <c r="F40" s="11">
        <v>2560</v>
      </c>
      <c r="G40" s="11">
        <v>2490</v>
      </c>
      <c r="H40" s="11">
        <v>70</v>
      </c>
      <c r="I40" s="11">
        <v>0</v>
      </c>
      <c r="J40" s="11">
        <v>0</v>
      </c>
      <c r="K40" s="11">
        <v>3</v>
      </c>
      <c r="L40" s="11">
        <v>0</v>
      </c>
      <c r="M40" s="11">
        <v>0</v>
      </c>
    </row>
    <row r="41" spans="1:13" x14ac:dyDescent="0.35">
      <c r="A41" s="3" t="s">
        <v>56</v>
      </c>
      <c r="B41" s="5"/>
      <c r="C41" s="5"/>
      <c r="D41" s="5"/>
      <c r="E41" s="6"/>
      <c r="F41" s="6"/>
      <c r="G41" s="6"/>
      <c r="H41" s="6"/>
      <c r="I41" s="6"/>
      <c r="J41" s="6"/>
      <c r="K41" s="6"/>
      <c r="L41" s="6"/>
      <c r="M41" s="6"/>
    </row>
    <row r="42" spans="1:13" x14ac:dyDescent="0.35">
      <c r="A42" s="2" t="str">
        <f>"106301"</f>
        <v>106301</v>
      </c>
      <c r="B42" s="2" t="s">
        <v>57</v>
      </c>
      <c r="C42" s="2" t="s">
        <v>16</v>
      </c>
      <c r="D42" s="2" t="s">
        <v>16</v>
      </c>
      <c r="E42" s="11">
        <v>43480</v>
      </c>
      <c r="F42" s="11">
        <v>35554</v>
      </c>
      <c r="G42" s="11">
        <v>35186</v>
      </c>
      <c r="H42" s="11">
        <v>368</v>
      </c>
      <c r="I42" s="11">
        <v>6</v>
      </c>
      <c r="J42" s="11">
        <v>2</v>
      </c>
      <c r="K42" s="11">
        <v>42</v>
      </c>
      <c r="L42" s="11">
        <v>0</v>
      </c>
      <c r="M42" s="11">
        <v>0</v>
      </c>
    </row>
    <row r="43" spans="1:13" x14ac:dyDescent="0.35">
      <c r="A43" s="4" t="s">
        <v>58</v>
      </c>
      <c r="B43" s="4"/>
      <c r="C43" s="4"/>
      <c r="D43" s="4"/>
      <c r="E43" s="4">
        <f>E3+E12+E19+E29+E42</f>
        <v>307492</v>
      </c>
      <c r="F43" s="4">
        <f t="shared" ref="F43:M43" si="4">F3+F12+F19+F29+F42</f>
        <v>250548</v>
      </c>
      <c r="G43" s="4">
        <f t="shared" si="4"/>
        <v>247196</v>
      </c>
      <c r="H43" s="4">
        <f t="shared" si="4"/>
        <v>3312</v>
      </c>
      <c r="I43" s="4">
        <f t="shared" si="4"/>
        <v>15</v>
      </c>
      <c r="J43" s="4">
        <f t="shared" si="4"/>
        <v>2</v>
      </c>
      <c r="K43" s="4">
        <f t="shared" si="4"/>
        <v>524</v>
      </c>
      <c r="L43" s="4">
        <f t="shared" si="4"/>
        <v>0</v>
      </c>
      <c r="M43" s="4">
        <f t="shared" si="4"/>
        <v>0</v>
      </c>
    </row>
    <row r="45" spans="1:13" x14ac:dyDescent="0.35">
      <c r="E45" s="10"/>
      <c r="F45" s="10"/>
      <c r="G45" s="10"/>
      <c r="H45" s="10"/>
      <c r="I45" s="10"/>
      <c r="J45" s="10"/>
      <c r="K45" s="10"/>
      <c r="L45" s="10"/>
      <c r="M45" s="10"/>
    </row>
  </sheetData>
  <mergeCells count="1">
    <mergeCell ref="A1:M1"/>
  </mergeCells>
  <pageMargins left="0.25" right="0.25" top="0.75" bottom="0.75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rejestr_wyborcow_2023_kw_3_2023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Gołębiowski</dc:creator>
  <cp:lastModifiedBy>Grzegorz Golebiowski</cp:lastModifiedBy>
  <cp:lastPrinted>2024-01-15T11:27:57Z</cp:lastPrinted>
  <dcterms:created xsi:type="dcterms:W3CDTF">2023-10-17T08:50:06Z</dcterms:created>
  <dcterms:modified xsi:type="dcterms:W3CDTF">2025-01-13T12:40:34Z</dcterms:modified>
</cp:coreProperties>
</file>