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008\Dane\BIP-CMS\MELDUNEK\2018\"/>
    </mc:Choice>
  </mc:AlternateContent>
  <xr:revisionPtr revIDLastSave="0" documentId="13_ncr:1_{72F9267E-7029-4575-89DB-21879A2195C4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rejestr_wyborcow_20160715_095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E29" i="1"/>
  <c r="A40" i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19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2" i="1"/>
  <c r="F3" i="1"/>
  <c r="G3" i="1"/>
  <c r="H3" i="1"/>
  <c r="I3" i="1"/>
  <c r="J3" i="1"/>
  <c r="K3" i="1"/>
  <c r="L3" i="1"/>
  <c r="M3" i="1"/>
  <c r="N3" i="1"/>
  <c r="N43" i="1" s="1"/>
  <c r="O3" i="1"/>
  <c r="P3" i="1"/>
  <c r="Q3" i="1"/>
  <c r="R3" i="1"/>
  <c r="S3" i="1"/>
  <c r="E3" i="1"/>
  <c r="J43" i="1" l="1"/>
  <c r="O43" i="1"/>
  <c r="S43" i="1"/>
  <c r="G43" i="1"/>
  <c r="R43" i="1"/>
  <c r="F43" i="1"/>
  <c r="K43" i="1"/>
  <c r="Q43" i="1"/>
  <c r="M43" i="1"/>
  <c r="I43" i="1"/>
  <c r="E43" i="1"/>
  <c r="P43" i="1"/>
  <c r="L43" i="1"/>
  <c r="H43" i="1"/>
  <c r="A42" i="1"/>
</calcChain>
</file>

<file path=xl/sharedStrings.xml><?xml version="1.0" encoding="utf-8"?>
<sst xmlns="http://schemas.openxmlformats.org/spreadsheetml/2006/main" count="130" uniqueCount="66">
  <si>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</si>
  <si>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</si>
  <si>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</si>
  <si>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</si>
  <si>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</si>
  <si>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</si>
  <si>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</si>
  <si>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</si>
  <si>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</si>
  <si>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</si>
  <si>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</si>
  <si>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</si>
  <si>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</si>
  <si>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</si>
  <si>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</si>
  <si>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</si>
  <si>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</si>
  <si>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</si>
  <si>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</si>
  <si>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</si>
  <si>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</si>
  <si>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</si>
  <si>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</si>
  <si>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</si>
  <si>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</si>
  <si>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</si>
  <si>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</si>
  <si>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</si>
  <si>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</si>
  <si>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</si>
  <si>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</si>
  <si>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</si>
  <si>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</si>
  <si>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</si>
  <si>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</si>
  <si>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</si>
  <si>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</si>
  <si>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</si>
  <si>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</si>
  <si>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</si>
  <si>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</si>
  <si>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</si>
  <si>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</si>
  <si>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</si>
  <si>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</si>
  <si>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</si>
  <si>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</si>
  <si>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</si>
  <si>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</si>
  <si>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</si>
  <si>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</si>
  <si>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</si>
  <si>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</si>
  <si>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</si>
  <si>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</si>
  <si>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</si>
  <si>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</si>
  <si>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</si>
  <si>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</si>
  <si>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</si>
  <si>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</si>
  <si>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</si>
  <si>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</si>
  <si>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</si>
  <si>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</si>
  <si>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 xml:space="preserve">KBW DELEGATURA W SKIERNIEWICACH   Meldunek za III kwartał 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</si>
</sst>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4" borderId="13" xfId="0" applyFill="1" applyBorder="1"/>
    <xf numFmtId="0" fontId="0" fillId="0" borderId="13" xfId="0" applyBorder="1"/>
    <xf numFmtId="3" fontId="16" fillId="34" borderId="13" xfId="0" applyNumberFormat="1" applyFont="1" applyFill="1" applyBorder="1"/>
    <xf numFmtId="3" fontId="0" fillId="34" borderId="13" xfId="0" applyNumberFormat="1" applyFill="1" applyBorder="1"/>
    <xf numFmtId="0" fontId="19" fillId="0" borderId="13" xfId="0" applyFont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0" fillId="34" borderId="13" xfId="0" applyFont="1" applyFill="1" applyBorder="1"/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workbookViewId="0">
      <selection activeCell="E3" sqref="E3:S43"/>
    </sheetView>
  </sheetViews>
  <sheetFormatPr defaultRowHeight="14.5" x14ac:dyDescent="0.35"/>
  <cols>
    <col min="2" max="2" width="26.54296875" bestFit="1" customWidth="1"/>
    <col min="3" max="3" width="12.7265625" bestFit="1" customWidth="1"/>
    <col min="4" max="4" width="12.7265625" customWidth="1"/>
    <col min="5" max="5" width="12.26953125" customWidth="1"/>
    <col min="6" max="6" width="11.1796875" customWidth="1"/>
    <col min="7" max="7" width="10" customWidth="1"/>
    <col min="8" max="8" width="9.1796875" customWidth="1"/>
    <col min="9" max="9" width="14.453125" customWidth="1"/>
    <col min="10" max="10" width="11.81640625" customWidth="1"/>
    <col min="11" max="11" width="11.453125" customWidth="1"/>
    <col min="12" max="12" width="9.7265625" customWidth="1"/>
    <col min="13" max="13" width="10" customWidth="1"/>
    <col min="14" max="14" width="13.26953125" customWidth="1"/>
    <col min="15" max="15" width="12.453125" customWidth="1"/>
    <col min="16" max="16" width="11.26953125" customWidth="1"/>
    <col min="17" max="17" width="10.1796875" customWidth="1"/>
    <col min="18" max="18" width="12.26953125" customWidth="1"/>
    <col min="19" max="19" width="11" customWidth="1"/>
  </cols>
  <sheetData>
    <row r="1" spans="1:19" ht="27" customHeight="1" x14ac:dyDescent="0.35">
      <c r="A1" s="10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ht="83.25" customHeight="1" x14ac:dyDescent="0.35">
      <c r="A2" s="5" t="s">
        <v>0</v>
      </c>
      <c r="B2" s="5" t="s">
        <v>1</v>
      </c>
      <c r="C2" s="5" t="s">
        <v>2</v>
      </c>
      <c r="D2" s="5" t="s">
        <v>42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</row>
    <row r="3" spans="1:19" x14ac:dyDescent="0.35">
      <c r="A3" s="1" t="s">
        <v>41</v>
      </c>
      <c r="B3" s="1"/>
      <c r="C3" s="1"/>
      <c r="D3" s="1"/>
      <c r="E3" s="3">
        <f t="shared" ref="E3:S3" si="0">SUM(E4:E11)</f>
        <v>77299</v>
      </c>
      <c r="F3" s="3">
        <f t="shared" si="0"/>
        <v>62385</v>
      </c>
      <c r="G3" s="3">
        <f t="shared" si="0"/>
        <v>61936</v>
      </c>
      <c r="H3" s="3">
        <f t="shared" si="0"/>
        <v>449</v>
      </c>
      <c r="I3" s="3">
        <f t="shared" si="0"/>
        <v>449</v>
      </c>
      <c r="J3" s="3">
        <f t="shared" si="0"/>
        <v>378</v>
      </c>
      <c r="K3" s="3">
        <f t="shared" si="0"/>
        <v>3</v>
      </c>
      <c r="L3" s="3">
        <f t="shared" si="0"/>
        <v>68</v>
      </c>
      <c r="M3" s="3">
        <f t="shared" si="0"/>
        <v>0</v>
      </c>
      <c r="N3" s="3">
        <f t="shared" si="0"/>
        <v>532</v>
      </c>
      <c r="O3" s="3">
        <f t="shared" si="0"/>
        <v>118</v>
      </c>
      <c r="P3" s="3">
        <f t="shared" si="0"/>
        <v>346</v>
      </c>
      <c r="Q3" s="3">
        <f t="shared" si="0"/>
        <v>68</v>
      </c>
      <c r="R3" s="3">
        <f t="shared" si="0"/>
        <v>0</v>
      </c>
      <c r="S3" s="3">
        <f t="shared" si="0"/>
        <v>0</v>
      </c>
    </row>
    <row r="4" spans="1:19" x14ac:dyDescent="0.35">
      <c r="A4" s="2" t="str">
        <f>"100701"</f>
        <v>100701</v>
      </c>
      <c r="B4" s="2" t="s">
        <v>43</v>
      </c>
      <c r="C4" s="2" t="s">
        <v>44</v>
      </c>
      <c r="D4" s="2" t="s">
        <v>39</v>
      </c>
      <c r="E4" s="2">
        <v>5872</v>
      </c>
      <c r="F4" s="2">
        <v>4762</v>
      </c>
      <c r="G4" s="2">
        <v>4699</v>
      </c>
      <c r="H4" s="2">
        <v>63</v>
      </c>
      <c r="I4" s="2">
        <v>63</v>
      </c>
      <c r="J4" s="2">
        <v>57</v>
      </c>
      <c r="K4" s="2">
        <v>2</v>
      </c>
      <c r="L4" s="2">
        <v>4</v>
      </c>
      <c r="M4" s="2">
        <v>0</v>
      </c>
      <c r="N4" s="2">
        <v>20</v>
      </c>
      <c r="O4" s="2">
        <v>3</v>
      </c>
      <c r="P4" s="2">
        <v>13</v>
      </c>
      <c r="Q4" s="2">
        <v>4</v>
      </c>
      <c r="R4" s="2">
        <v>0</v>
      </c>
      <c r="S4" s="2">
        <v>0</v>
      </c>
    </row>
    <row r="5" spans="1:19" x14ac:dyDescent="0.35">
      <c r="A5" s="2" t="str">
        <f>"100702"</f>
        <v>100702</v>
      </c>
      <c r="B5" s="2" t="s">
        <v>45</v>
      </c>
      <c r="C5" s="2" t="s">
        <v>44</v>
      </c>
      <c r="D5" s="2" t="s">
        <v>39</v>
      </c>
      <c r="E5" s="2">
        <v>10673</v>
      </c>
      <c r="F5" s="2">
        <v>8726</v>
      </c>
      <c r="G5" s="2">
        <v>8698</v>
      </c>
      <c r="H5" s="2">
        <v>28</v>
      </c>
      <c r="I5" s="2">
        <v>28</v>
      </c>
      <c r="J5" s="2">
        <v>22</v>
      </c>
      <c r="K5" s="2">
        <v>0</v>
      </c>
      <c r="L5" s="2">
        <v>6</v>
      </c>
      <c r="M5" s="2">
        <v>0</v>
      </c>
      <c r="N5" s="2">
        <v>85</v>
      </c>
      <c r="O5" s="2">
        <v>18</v>
      </c>
      <c r="P5" s="2">
        <v>61</v>
      </c>
      <c r="Q5" s="2">
        <v>6</v>
      </c>
      <c r="R5" s="2">
        <v>0</v>
      </c>
      <c r="S5" s="2">
        <v>0</v>
      </c>
    </row>
    <row r="6" spans="1:19" x14ac:dyDescent="0.35">
      <c r="A6" s="2" t="str">
        <f>"100703"</f>
        <v>100703</v>
      </c>
      <c r="B6" s="2" t="s">
        <v>46</v>
      </c>
      <c r="C6" s="2" t="s">
        <v>44</v>
      </c>
      <c r="D6" s="2" t="s">
        <v>39</v>
      </c>
      <c r="E6" s="2">
        <v>4767</v>
      </c>
      <c r="F6" s="2">
        <v>3809</v>
      </c>
      <c r="G6" s="2">
        <v>3747</v>
      </c>
      <c r="H6" s="2">
        <v>62</v>
      </c>
      <c r="I6" s="2">
        <v>62</v>
      </c>
      <c r="J6" s="2">
        <v>59</v>
      </c>
      <c r="K6" s="2">
        <v>0</v>
      </c>
      <c r="L6" s="2">
        <v>3</v>
      </c>
      <c r="M6" s="2">
        <v>0</v>
      </c>
      <c r="N6" s="2">
        <v>24</v>
      </c>
      <c r="O6" s="2">
        <v>6</v>
      </c>
      <c r="P6" s="2">
        <v>15</v>
      </c>
      <c r="Q6" s="2">
        <v>3</v>
      </c>
      <c r="R6" s="2">
        <v>0</v>
      </c>
      <c r="S6" s="2">
        <v>0</v>
      </c>
    </row>
    <row r="7" spans="1:19" x14ac:dyDescent="0.35">
      <c r="A7" s="2" t="str">
        <f>"100704"</f>
        <v>100704</v>
      </c>
      <c r="B7" s="2" t="s">
        <v>47</v>
      </c>
      <c r="C7" s="2" t="s">
        <v>44</v>
      </c>
      <c r="D7" s="2" t="s">
        <v>39</v>
      </c>
      <c r="E7" s="2">
        <v>34267</v>
      </c>
      <c r="F7" s="2">
        <v>27759</v>
      </c>
      <c r="G7" s="2">
        <v>27680</v>
      </c>
      <c r="H7" s="2">
        <v>79</v>
      </c>
      <c r="I7" s="2">
        <v>79</v>
      </c>
      <c r="J7" s="2">
        <v>43</v>
      </c>
      <c r="K7" s="2">
        <v>0</v>
      </c>
      <c r="L7" s="2">
        <v>36</v>
      </c>
      <c r="M7" s="2">
        <v>0</v>
      </c>
      <c r="N7" s="2">
        <v>231</v>
      </c>
      <c r="O7" s="2">
        <v>39</v>
      </c>
      <c r="P7" s="2">
        <v>156</v>
      </c>
      <c r="Q7" s="2">
        <v>36</v>
      </c>
      <c r="R7" s="2">
        <v>0</v>
      </c>
      <c r="S7" s="2">
        <v>0</v>
      </c>
    </row>
    <row r="8" spans="1:19" x14ac:dyDescent="0.35">
      <c r="A8" s="2" t="str">
        <f>"100705"</f>
        <v>100705</v>
      </c>
      <c r="B8" s="2" t="s">
        <v>48</v>
      </c>
      <c r="C8" s="2" t="s">
        <v>44</v>
      </c>
      <c r="D8" s="2" t="s">
        <v>39</v>
      </c>
      <c r="E8" s="2">
        <v>4527</v>
      </c>
      <c r="F8" s="2">
        <v>3547</v>
      </c>
      <c r="G8" s="2">
        <v>3508</v>
      </c>
      <c r="H8" s="2">
        <v>39</v>
      </c>
      <c r="I8" s="2">
        <v>39</v>
      </c>
      <c r="J8" s="2">
        <v>33</v>
      </c>
      <c r="K8" s="2">
        <v>0</v>
      </c>
      <c r="L8" s="2">
        <v>6</v>
      </c>
      <c r="M8" s="2">
        <v>0</v>
      </c>
      <c r="N8" s="2">
        <v>56</v>
      </c>
      <c r="O8" s="2">
        <v>18</v>
      </c>
      <c r="P8" s="2">
        <v>32</v>
      </c>
      <c r="Q8" s="2">
        <v>6</v>
      </c>
      <c r="R8" s="2">
        <v>0</v>
      </c>
      <c r="S8" s="2">
        <v>0</v>
      </c>
    </row>
    <row r="9" spans="1:19" x14ac:dyDescent="0.35">
      <c r="A9" s="2" t="str">
        <f>"100706"</f>
        <v>100706</v>
      </c>
      <c r="B9" s="2" t="s">
        <v>49</v>
      </c>
      <c r="C9" s="2" t="s">
        <v>44</v>
      </c>
      <c r="D9" s="2" t="s">
        <v>39</v>
      </c>
      <c r="E9" s="2">
        <v>3302</v>
      </c>
      <c r="F9" s="2">
        <v>2712</v>
      </c>
      <c r="G9" s="2">
        <v>2671</v>
      </c>
      <c r="H9" s="2">
        <v>41</v>
      </c>
      <c r="I9" s="2">
        <v>41</v>
      </c>
      <c r="J9" s="2">
        <v>41</v>
      </c>
      <c r="K9" s="2">
        <v>0</v>
      </c>
      <c r="L9" s="2">
        <v>0</v>
      </c>
      <c r="M9" s="2">
        <v>0</v>
      </c>
      <c r="N9" s="2">
        <v>8</v>
      </c>
      <c r="O9" s="2">
        <v>0</v>
      </c>
      <c r="P9" s="2">
        <v>8</v>
      </c>
      <c r="Q9" s="2">
        <v>0</v>
      </c>
      <c r="R9" s="2">
        <v>0</v>
      </c>
      <c r="S9" s="2">
        <v>0</v>
      </c>
    </row>
    <row r="10" spans="1:19" x14ac:dyDescent="0.35">
      <c r="A10" s="2" t="str">
        <f>"100707"</f>
        <v>100707</v>
      </c>
      <c r="B10" s="2" t="s">
        <v>50</v>
      </c>
      <c r="C10" s="2" t="s">
        <v>44</v>
      </c>
      <c r="D10" s="2" t="s">
        <v>39</v>
      </c>
      <c r="E10" s="2">
        <v>7843</v>
      </c>
      <c r="F10" s="2">
        <v>6059</v>
      </c>
      <c r="G10" s="2">
        <v>6029</v>
      </c>
      <c r="H10" s="2">
        <v>30</v>
      </c>
      <c r="I10" s="2">
        <v>30</v>
      </c>
      <c r="J10" s="2">
        <v>29</v>
      </c>
      <c r="K10" s="2">
        <v>0</v>
      </c>
      <c r="L10" s="2">
        <v>1</v>
      </c>
      <c r="M10" s="2">
        <v>0</v>
      </c>
      <c r="N10" s="2">
        <v>42</v>
      </c>
      <c r="O10" s="2">
        <v>16</v>
      </c>
      <c r="P10" s="2">
        <v>25</v>
      </c>
      <c r="Q10" s="2">
        <v>1</v>
      </c>
      <c r="R10" s="2">
        <v>0</v>
      </c>
      <c r="S10" s="2">
        <v>0</v>
      </c>
    </row>
    <row r="11" spans="1:19" x14ac:dyDescent="0.35">
      <c r="A11" s="2" t="str">
        <f>"100708"</f>
        <v>100708</v>
      </c>
      <c r="B11" s="2" t="s">
        <v>51</v>
      </c>
      <c r="C11" s="2" t="s">
        <v>44</v>
      </c>
      <c r="D11" s="2" t="s">
        <v>39</v>
      </c>
      <c r="E11" s="2">
        <v>6048</v>
      </c>
      <c r="F11" s="2">
        <v>5011</v>
      </c>
      <c r="G11" s="2">
        <v>4904</v>
      </c>
      <c r="H11" s="2">
        <v>107</v>
      </c>
      <c r="I11" s="2">
        <v>107</v>
      </c>
      <c r="J11" s="2">
        <v>94</v>
      </c>
      <c r="K11" s="2">
        <v>1</v>
      </c>
      <c r="L11" s="2">
        <v>12</v>
      </c>
      <c r="M11" s="2">
        <v>0</v>
      </c>
      <c r="N11" s="2">
        <v>66</v>
      </c>
      <c r="O11" s="2">
        <v>18</v>
      </c>
      <c r="P11" s="2">
        <v>36</v>
      </c>
      <c r="Q11" s="2">
        <v>12</v>
      </c>
      <c r="R11" s="2">
        <v>0</v>
      </c>
      <c r="S11" s="2">
        <v>0</v>
      </c>
    </row>
    <row r="12" spans="1:19" x14ac:dyDescent="0.35">
      <c r="A12" s="1" t="s">
        <v>18</v>
      </c>
      <c r="B12" s="1"/>
      <c r="C12" s="1"/>
      <c r="D12" s="1"/>
      <c r="E12" s="3">
        <f>SUM(E13:E18)</f>
        <v>48694</v>
      </c>
      <c r="F12" s="3">
        <f t="shared" ref="F12:S12" si="1">SUM(F13:F18)</f>
        <v>39562</v>
      </c>
      <c r="G12" s="3">
        <f t="shared" si="1"/>
        <v>39352</v>
      </c>
      <c r="H12" s="3">
        <f t="shared" si="1"/>
        <v>210</v>
      </c>
      <c r="I12" s="3">
        <f t="shared" si="1"/>
        <v>210</v>
      </c>
      <c r="J12" s="3">
        <f t="shared" si="1"/>
        <v>181</v>
      </c>
      <c r="K12" s="3">
        <f t="shared" si="1"/>
        <v>3</v>
      </c>
      <c r="L12" s="3">
        <f t="shared" si="1"/>
        <v>26</v>
      </c>
      <c r="M12" s="3">
        <f t="shared" si="1"/>
        <v>0</v>
      </c>
      <c r="N12" s="3">
        <f t="shared" si="1"/>
        <v>314</v>
      </c>
      <c r="O12" s="3">
        <f t="shared" si="1"/>
        <v>50</v>
      </c>
      <c r="P12" s="3">
        <f t="shared" si="1"/>
        <v>238</v>
      </c>
      <c r="Q12" s="3">
        <f t="shared" si="1"/>
        <v>26</v>
      </c>
      <c r="R12" s="3">
        <f t="shared" si="1"/>
        <v>0</v>
      </c>
      <c r="S12" s="3">
        <f t="shared" si="1"/>
        <v>0</v>
      </c>
    </row>
    <row r="13" spans="1:19" x14ac:dyDescent="0.35">
      <c r="A13" s="2" t="str">
        <f>"101301"</f>
        <v>101301</v>
      </c>
      <c r="B13" s="2" t="s">
        <v>19</v>
      </c>
      <c r="C13" s="2" t="s">
        <v>20</v>
      </c>
      <c r="D13" s="2" t="s">
        <v>39</v>
      </c>
      <c r="E13" s="2">
        <v>17225</v>
      </c>
      <c r="F13" s="2">
        <v>14062</v>
      </c>
      <c r="G13" s="2">
        <v>13972</v>
      </c>
      <c r="H13" s="2">
        <v>90</v>
      </c>
      <c r="I13" s="2">
        <v>90</v>
      </c>
      <c r="J13" s="2">
        <v>65</v>
      </c>
      <c r="K13" s="2">
        <v>2</v>
      </c>
      <c r="L13" s="2">
        <v>23</v>
      </c>
      <c r="M13" s="2">
        <v>0</v>
      </c>
      <c r="N13" s="2">
        <v>152</v>
      </c>
      <c r="O13" s="2">
        <v>19</v>
      </c>
      <c r="P13" s="2">
        <v>110</v>
      </c>
      <c r="Q13" s="2">
        <v>23</v>
      </c>
      <c r="R13" s="2">
        <v>0</v>
      </c>
      <c r="S13" s="2">
        <v>0</v>
      </c>
    </row>
    <row r="14" spans="1:19" x14ac:dyDescent="0.35">
      <c r="A14" s="2" t="str">
        <f>"101302"</f>
        <v>101302</v>
      </c>
      <c r="B14" s="2" t="s">
        <v>21</v>
      </c>
      <c r="C14" s="2" t="s">
        <v>20</v>
      </c>
      <c r="D14" s="2" t="s">
        <v>39</v>
      </c>
      <c r="E14" s="2">
        <v>11387</v>
      </c>
      <c r="F14" s="2">
        <v>9244</v>
      </c>
      <c r="G14" s="2">
        <v>9202</v>
      </c>
      <c r="H14" s="2">
        <v>42</v>
      </c>
      <c r="I14" s="2">
        <v>42</v>
      </c>
      <c r="J14" s="2">
        <v>41</v>
      </c>
      <c r="K14" s="2">
        <v>1</v>
      </c>
      <c r="L14" s="2">
        <v>0</v>
      </c>
      <c r="M14" s="2">
        <v>0</v>
      </c>
      <c r="N14" s="2">
        <v>52</v>
      </c>
      <c r="O14" s="2">
        <v>11</v>
      </c>
      <c r="P14" s="2">
        <v>41</v>
      </c>
      <c r="Q14" s="2">
        <v>0</v>
      </c>
      <c r="R14" s="2">
        <v>0</v>
      </c>
      <c r="S14" s="2">
        <v>0</v>
      </c>
    </row>
    <row r="15" spans="1:19" x14ac:dyDescent="0.35">
      <c r="A15" s="2" t="str">
        <f>"101303"</f>
        <v>101303</v>
      </c>
      <c r="B15" s="2" t="s">
        <v>22</v>
      </c>
      <c r="C15" s="2" t="s">
        <v>20</v>
      </c>
      <c r="D15" s="2" t="s">
        <v>39</v>
      </c>
      <c r="E15" s="2">
        <v>3969</v>
      </c>
      <c r="F15" s="2">
        <v>3237</v>
      </c>
      <c r="G15" s="2">
        <v>3217</v>
      </c>
      <c r="H15" s="2">
        <v>20</v>
      </c>
      <c r="I15" s="2">
        <v>20</v>
      </c>
      <c r="J15" s="2">
        <v>18</v>
      </c>
      <c r="K15" s="2">
        <v>0</v>
      </c>
      <c r="L15" s="2">
        <v>2</v>
      </c>
      <c r="M15" s="2">
        <v>0</v>
      </c>
      <c r="N15" s="2">
        <v>19</v>
      </c>
      <c r="O15" s="2">
        <v>3</v>
      </c>
      <c r="P15" s="2">
        <v>14</v>
      </c>
      <c r="Q15" s="2">
        <v>2</v>
      </c>
      <c r="R15" s="2">
        <v>0</v>
      </c>
      <c r="S15" s="2">
        <v>0</v>
      </c>
    </row>
    <row r="16" spans="1:19" x14ac:dyDescent="0.35">
      <c r="A16" s="2" t="str">
        <f>"101304"</f>
        <v>101304</v>
      </c>
      <c r="B16" s="2" t="s">
        <v>23</v>
      </c>
      <c r="C16" s="2" t="s">
        <v>20</v>
      </c>
      <c r="D16" s="2" t="s">
        <v>39</v>
      </c>
      <c r="E16" s="2">
        <v>8664</v>
      </c>
      <c r="F16" s="2">
        <v>7006</v>
      </c>
      <c r="G16" s="2">
        <v>6991</v>
      </c>
      <c r="H16" s="2">
        <v>15</v>
      </c>
      <c r="I16" s="2">
        <v>15</v>
      </c>
      <c r="J16" s="2">
        <v>15</v>
      </c>
      <c r="K16" s="2">
        <v>0</v>
      </c>
      <c r="L16" s="2">
        <v>0</v>
      </c>
      <c r="M16" s="2">
        <v>0</v>
      </c>
      <c r="N16" s="2">
        <v>54</v>
      </c>
      <c r="O16" s="2">
        <v>8</v>
      </c>
      <c r="P16" s="2">
        <v>46</v>
      </c>
      <c r="Q16" s="2">
        <v>0</v>
      </c>
      <c r="R16" s="2">
        <v>0</v>
      </c>
      <c r="S16" s="2">
        <v>0</v>
      </c>
    </row>
    <row r="17" spans="1:19" x14ac:dyDescent="0.35">
      <c r="A17" s="2" t="str">
        <f>"101305"</f>
        <v>101305</v>
      </c>
      <c r="B17" s="2" t="s">
        <v>24</v>
      </c>
      <c r="C17" s="2" t="s">
        <v>20</v>
      </c>
      <c r="D17" s="2" t="s">
        <v>39</v>
      </c>
      <c r="E17" s="2">
        <v>1849</v>
      </c>
      <c r="F17" s="2">
        <v>1496</v>
      </c>
      <c r="G17" s="2">
        <v>1466</v>
      </c>
      <c r="H17" s="2">
        <v>30</v>
      </c>
      <c r="I17" s="2">
        <v>30</v>
      </c>
      <c r="J17" s="2">
        <v>29</v>
      </c>
      <c r="K17" s="2">
        <v>0</v>
      </c>
      <c r="L17" s="2">
        <v>1</v>
      </c>
      <c r="M17" s="2">
        <v>0</v>
      </c>
      <c r="N17" s="2">
        <v>10</v>
      </c>
      <c r="O17" s="2">
        <v>2</v>
      </c>
      <c r="P17" s="2">
        <v>7</v>
      </c>
      <c r="Q17" s="2">
        <v>1</v>
      </c>
      <c r="R17" s="2">
        <v>0</v>
      </c>
      <c r="S17" s="2">
        <v>0</v>
      </c>
    </row>
    <row r="18" spans="1:19" x14ac:dyDescent="0.35">
      <c r="A18" s="2" t="str">
        <f>"101306"</f>
        <v>101306</v>
      </c>
      <c r="B18" s="2" t="s">
        <v>25</v>
      </c>
      <c r="C18" s="2" t="s">
        <v>20</v>
      </c>
      <c r="D18" s="2" t="s">
        <v>39</v>
      </c>
      <c r="E18" s="2">
        <v>5600</v>
      </c>
      <c r="F18" s="2">
        <v>4517</v>
      </c>
      <c r="G18" s="2">
        <v>4504</v>
      </c>
      <c r="H18" s="2">
        <v>13</v>
      </c>
      <c r="I18" s="2">
        <v>13</v>
      </c>
      <c r="J18" s="2">
        <v>13</v>
      </c>
      <c r="K18" s="2">
        <v>0</v>
      </c>
      <c r="L18" s="2">
        <v>0</v>
      </c>
      <c r="M18" s="2">
        <v>0</v>
      </c>
      <c r="N18" s="2">
        <v>27</v>
      </c>
      <c r="O18" s="2">
        <v>7</v>
      </c>
      <c r="P18" s="2">
        <v>20</v>
      </c>
      <c r="Q18" s="2">
        <v>0</v>
      </c>
      <c r="R18" s="2">
        <v>0</v>
      </c>
      <c r="S18" s="2">
        <v>0</v>
      </c>
    </row>
    <row r="19" spans="1:19" x14ac:dyDescent="0.35">
      <c r="A19" s="1" t="s">
        <v>26</v>
      </c>
      <c r="B19" s="1"/>
      <c r="C19" s="1"/>
      <c r="D19" s="1"/>
      <c r="E19" s="3">
        <f>SUM(E20:E28)</f>
        <v>38117</v>
      </c>
      <c r="F19" s="3">
        <f t="shared" ref="F19:S19" si="2">SUM(F20:F28)</f>
        <v>30631</v>
      </c>
      <c r="G19" s="3">
        <f t="shared" si="2"/>
        <v>30292</v>
      </c>
      <c r="H19" s="3">
        <f t="shared" si="2"/>
        <v>339</v>
      </c>
      <c r="I19" s="3">
        <f t="shared" si="2"/>
        <v>336</v>
      </c>
      <c r="J19" s="3">
        <f t="shared" si="2"/>
        <v>320</v>
      </c>
      <c r="K19" s="3">
        <f t="shared" si="2"/>
        <v>5</v>
      </c>
      <c r="L19" s="3">
        <f t="shared" si="2"/>
        <v>11</v>
      </c>
      <c r="M19" s="3">
        <f t="shared" si="2"/>
        <v>3</v>
      </c>
      <c r="N19" s="3">
        <f t="shared" si="2"/>
        <v>175</v>
      </c>
      <c r="O19" s="3">
        <f t="shared" si="2"/>
        <v>40</v>
      </c>
      <c r="P19" s="3">
        <f t="shared" si="2"/>
        <v>124</v>
      </c>
      <c r="Q19" s="3">
        <f t="shared" si="2"/>
        <v>11</v>
      </c>
      <c r="R19" s="3">
        <f t="shared" si="2"/>
        <v>0</v>
      </c>
      <c r="S19" s="3">
        <f t="shared" si="2"/>
        <v>0</v>
      </c>
    </row>
    <row r="20" spans="1:19" x14ac:dyDescent="0.35">
      <c r="A20" s="2" t="str">
        <f>"101501"</f>
        <v>101501</v>
      </c>
      <c r="B20" s="2" t="s">
        <v>27</v>
      </c>
      <c r="C20" s="2" t="s">
        <v>28</v>
      </c>
      <c r="D20" s="2" t="s">
        <v>39</v>
      </c>
      <c r="E20" s="2">
        <v>3961</v>
      </c>
      <c r="F20" s="2">
        <v>3209</v>
      </c>
      <c r="G20" s="2">
        <v>3180</v>
      </c>
      <c r="H20" s="2">
        <v>29</v>
      </c>
      <c r="I20" s="2">
        <v>28</v>
      </c>
      <c r="J20" s="2">
        <v>24</v>
      </c>
      <c r="K20" s="2">
        <v>0</v>
      </c>
      <c r="L20" s="2">
        <v>4</v>
      </c>
      <c r="M20" s="2">
        <v>1</v>
      </c>
      <c r="N20" s="2">
        <v>13</v>
      </c>
      <c r="O20" s="2">
        <v>1</v>
      </c>
      <c r="P20" s="2">
        <v>8</v>
      </c>
      <c r="Q20" s="2">
        <v>4</v>
      </c>
      <c r="R20" s="2">
        <v>0</v>
      </c>
      <c r="S20" s="2">
        <v>0</v>
      </c>
    </row>
    <row r="21" spans="1:19" x14ac:dyDescent="0.35">
      <c r="A21" s="2" t="str">
        <f>"101502"</f>
        <v>101502</v>
      </c>
      <c r="B21" s="2" t="s">
        <v>29</v>
      </c>
      <c r="C21" s="2" t="s">
        <v>28</v>
      </c>
      <c r="D21" s="2" t="s">
        <v>39</v>
      </c>
      <c r="E21" s="2">
        <v>5867</v>
      </c>
      <c r="F21" s="2">
        <v>4664</v>
      </c>
      <c r="G21" s="2">
        <v>4624</v>
      </c>
      <c r="H21" s="2">
        <v>40</v>
      </c>
      <c r="I21" s="2">
        <v>40</v>
      </c>
      <c r="J21" s="2">
        <v>40</v>
      </c>
      <c r="K21" s="2">
        <v>0</v>
      </c>
      <c r="L21" s="2">
        <v>0</v>
      </c>
      <c r="M21" s="2">
        <v>0</v>
      </c>
      <c r="N21" s="2">
        <v>27</v>
      </c>
      <c r="O21" s="2">
        <v>9</v>
      </c>
      <c r="P21" s="2">
        <v>18</v>
      </c>
      <c r="Q21" s="2">
        <v>0</v>
      </c>
      <c r="R21" s="2">
        <v>0</v>
      </c>
      <c r="S21" s="2">
        <v>0</v>
      </c>
    </row>
    <row r="22" spans="1:19" x14ac:dyDescent="0.35">
      <c r="A22" s="2" t="str">
        <f>"101503"</f>
        <v>101503</v>
      </c>
      <c r="B22" s="2" t="s">
        <v>30</v>
      </c>
      <c r="C22" s="2" t="s">
        <v>28</v>
      </c>
      <c r="D22" s="2" t="s">
        <v>39</v>
      </c>
      <c r="E22" s="2">
        <v>2639</v>
      </c>
      <c r="F22" s="2">
        <v>2114</v>
      </c>
      <c r="G22" s="2">
        <v>2099</v>
      </c>
      <c r="H22" s="2">
        <v>15</v>
      </c>
      <c r="I22" s="2">
        <v>15</v>
      </c>
      <c r="J22" s="2">
        <v>15</v>
      </c>
      <c r="K22" s="2">
        <v>0</v>
      </c>
      <c r="L22" s="2">
        <v>0</v>
      </c>
      <c r="M22" s="2">
        <v>0</v>
      </c>
      <c r="N22" s="2">
        <v>10</v>
      </c>
      <c r="O22" s="2">
        <v>5</v>
      </c>
      <c r="P22" s="2">
        <v>5</v>
      </c>
      <c r="Q22" s="2">
        <v>0</v>
      </c>
      <c r="R22" s="2">
        <v>0</v>
      </c>
      <c r="S22" s="2">
        <v>0</v>
      </c>
    </row>
    <row r="23" spans="1:19" x14ac:dyDescent="0.35">
      <c r="A23" s="2" t="str">
        <f>"101504"</f>
        <v>101504</v>
      </c>
      <c r="B23" s="2" t="s">
        <v>31</v>
      </c>
      <c r="C23" s="2" t="s">
        <v>28</v>
      </c>
      <c r="D23" s="2" t="s">
        <v>39</v>
      </c>
      <c r="E23" s="2">
        <v>2961</v>
      </c>
      <c r="F23" s="2">
        <v>2412</v>
      </c>
      <c r="G23" s="2">
        <v>2311</v>
      </c>
      <c r="H23" s="2">
        <v>101</v>
      </c>
      <c r="I23" s="2">
        <v>101</v>
      </c>
      <c r="J23" s="2">
        <v>94</v>
      </c>
      <c r="K23" s="2">
        <v>4</v>
      </c>
      <c r="L23" s="2">
        <v>3</v>
      </c>
      <c r="M23" s="2">
        <v>0</v>
      </c>
      <c r="N23" s="2">
        <v>22</v>
      </c>
      <c r="O23" s="2">
        <v>4</v>
      </c>
      <c r="P23" s="2">
        <v>15</v>
      </c>
      <c r="Q23" s="2">
        <v>3</v>
      </c>
      <c r="R23" s="2">
        <v>0</v>
      </c>
      <c r="S23" s="2">
        <v>0</v>
      </c>
    </row>
    <row r="24" spans="1:19" x14ac:dyDescent="0.35">
      <c r="A24" s="2" t="str">
        <f>"101505"</f>
        <v>101505</v>
      </c>
      <c r="B24" s="2" t="s">
        <v>32</v>
      </c>
      <c r="C24" s="2" t="s">
        <v>28</v>
      </c>
      <c r="D24" s="2" t="s">
        <v>39</v>
      </c>
      <c r="E24" s="2">
        <v>3276</v>
      </c>
      <c r="F24" s="2">
        <v>2646</v>
      </c>
      <c r="G24" s="2">
        <v>2629</v>
      </c>
      <c r="H24" s="2">
        <v>17</v>
      </c>
      <c r="I24" s="2">
        <v>15</v>
      </c>
      <c r="J24" s="2">
        <v>14</v>
      </c>
      <c r="K24" s="2">
        <v>0</v>
      </c>
      <c r="L24" s="2">
        <v>1</v>
      </c>
      <c r="M24" s="2">
        <v>2</v>
      </c>
      <c r="N24" s="2">
        <v>10</v>
      </c>
      <c r="O24" s="2">
        <v>3</v>
      </c>
      <c r="P24" s="2">
        <v>6</v>
      </c>
      <c r="Q24" s="2">
        <v>1</v>
      </c>
      <c r="R24" s="2">
        <v>0</v>
      </c>
      <c r="S24" s="2">
        <v>0</v>
      </c>
    </row>
    <row r="25" spans="1:19" x14ac:dyDescent="0.35">
      <c r="A25" s="2" t="str">
        <f>"101506"</f>
        <v>101506</v>
      </c>
      <c r="B25" s="2" t="s">
        <v>33</v>
      </c>
      <c r="C25" s="2" t="s">
        <v>28</v>
      </c>
      <c r="D25" s="2" t="s">
        <v>39</v>
      </c>
      <c r="E25" s="2">
        <v>6005</v>
      </c>
      <c r="F25" s="2">
        <v>4842</v>
      </c>
      <c r="G25" s="2">
        <v>4801</v>
      </c>
      <c r="H25" s="2">
        <v>41</v>
      </c>
      <c r="I25" s="2">
        <v>41</v>
      </c>
      <c r="J25" s="2">
        <v>41</v>
      </c>
      <c r="K25" s="2">
        <v>0</v>
      </c>
      <c r="L25" s="2">
        <v>0</v>
      </c>
      <c r="M25" s="2">
        <v>0</v>
      </c>
      <c r="N25" s="2">
        <v>21</v>
      </c>
      <c r="O25" s="2">
        <v>6</v>
      </c>
      <c r="P25" s="2">
        <v>15</v>
      </c>
      <c r="Q25" s="2">
        <v>0</v>
      </c>
      <c r="R25" s="2">
        <v>0</v>
      </c>
      <c r="S25" s="2">
        <v>0</v>
      </c>
    </row>
    <row r="26" spans="1:19" x14ac:dyDescent="0.35">
      <c r="A26" s="2" t="str">
        <f>"101507"</f>
        <v>101507</v>
      </c>
      <c r="B26" s="2" t="s">
        <v>34</v>
      </c>
      <c r="C26" s="2" t="s">
        <v>28</v>
      </c>
      <c r="D26" s="2" t="s">
        <v>39</v>
      </c>
      <c r="E26" s="2">
        <v>3413</v>
      </c>
      <c r="F26" s="2">
        <v>2801</v>
      </c>
      <c r="G26" s="2">
        <v>2730</v>
      </c>
      <c r="H26" s="2">
        <v>71</v>
      </c>
      <c r="I26" s="2">
        <v>71</v>
      </c>
      <c r="J26" s="2">
        <v>69</v>
      </c>
      <c r="K26" s="2">
        <v>0</v>
      </c>
      <c r="L26" s="2">
        <v>2</v>
      </c>
      <c r="M26" s="2">
        <v>0</v>
      </c>
      <c r="N26" s="2">
        <v>13</v>
      </c>
      <c r="O26" s="2">
        <v>0</v>
      </c>
      <c r="P26" s="2">
        <v>11</v>
      </c>
      <c r="Q26" s="2">
        <v>2</v>
      </c>
      <c r="R26" s="2">
        <v>0</v>
      </c>
      <c r="S26" s="2">
        <v>0</v>
      </c>
    </row>
    <row r="27" spans="1:19" x14ac:dyDescent="0.35">
      <c r="A27" s="2" t="str">
        <f>"101508"</f>
        <v>101508</v>
      </c>
      <c r="B27" s="2" t="s">
        <v>35</v>
      </c>
      <c r="C27" s="2" t="s">
        <v>28</v>
      </c>
      <c r="D27" s="2" t="s">
        <v>39</v>
      </c>
      <c r="E27" s="2">
        <v>7379</v>
      </c>
      <c r="F27" s="2">
        <v>5871</v>
      </c>
      <c r="G27" s="2">
        <v>5855</v>
      </c>
      <c r="H27" s="2">
        <v>16</v>
      </c>
      <c r="I27" s="2">
        <v>16</v>
      </c>
      <c r="J27" s="2">
        <v>15</v>
      </c>
      <c r="K27" s="2">
        <v>1</v>
      </c>
      <c r="L27" s="2">
        <v>0</v>
      </c>
      <c r="M27" s="2">
        <v>0</v>
      </c>
      <c r="N27" s="2">
        <v>40</v>
      </c>
      <c r="O27" s="2">
        <v>7</v>
      </c>
      <c r="P27" s="2">
        <v>33</v>
      </c>
      <c r="Q27" s="2">
        <v>0</v>
      </c>
      <c r="R27" s="2">
        <v>0</v>
      </c>
      <c r="S27" s="2">
        <v>0</v>
      </c>
    </row>
    <row r="28" spans="1:19" x14ac:dyDescent="0.35">
      <c r="A28" s="2" t="str">
        <f>"101509"</f>
        <v>101509</v>
      </c>
      <c r="B28" s="2" t="s">
        <v>36</v>
      </c>
      <c r="C28" s="2" t="s">
        <v>28</v>
      </c>
      <c r="D28" s="2" t="s">
        <v>39</v>
      </c>
      <c r="E28" s="2">
        <v>2616</v>
      </c>
      <c r="F28" s="2">
        <v>2072</v>
      </c>
      <c r="G28" s="2">
        <v>2063</v>
      </c>
      <c r="H28" s="2">
        <v>9</v>
      </c>
      <c r="I28" s="2">
        <v>9</v>
      </c>
      <c r="J28" s="2">
        <v>8</v>
      </c>
      <c r="K28" s="2">
        <v>0</v>
      </c>
      <c r="L28" s="2">
        <v>1</v>
      </c>
      <c r="M28" s="2">
        <v>0</v>
      </c>
      <c r="N28" s="2">
        <v>19</v>
      </c>
      <c r="O28" s="2">
        <v>5</v>
      </c>
      <c r="P28" s="2">
        <v>13</v>
      </c>
      <c r="Q28" s="2">
        <v>1</v>
      </c>
      <c r="R28" s="2">
        <v>0</v>
      </c>
      <c r="S28" s="2">
        <v>0</v>
      </c>
    </row>
    <row r="29" spans="1:19" x14ac:dyDescent="0.35">
      <c r="A29" s="1" t="s">
        <v>64</v>
      </c>
      <c r="B29" s="1"/>
      <c r="C29" s="1"/>
      <c r="D29" s="1"/>
      <c r="E29" s="3">
        <f>SUM(E30:E40)</f>
        <v>114658</v>
      </c>
      <c r="F29" s="3">
        <f t="shared" ref="F29:S29" si="3">SUM(F30:F40)</f>
        <v>93714</v>
      </c>
      <c r="G29" s="3">
        <f t="shared" si="3"/>
        <v>93110</v>
      </c>
      <c r="H29" s="3">
        <f t="shared" si="3"/>
        <v>604</v>
      </c>
      <c r="I29" s="3">
        <f t="shared" si="3"/>
        <v>604</v>
      </c>
      <c r="J29" s="3">
        <f t="shared" si="3"/>
        <v>488</v>
      </c>
      <c r="K29" s="3">
        <f t="shared" si="3"/>
        <v>7</v>
      </c>
      <c r="L29" s="3">
        <f t="shared" si="3"/>
        <v>109</v>
      </c>
      <c r="M29" s="3">
        <f t="shared" si="3"/>
        <v>0</v>
      </c>
      <c r="N29" s="3">
        <f t="shared" si="3"/>
        <v>750</v>
      </c>
      <c r="O29" s="3">
        <f t="shared" si="3"/>
        <v>197</v>
      </c>
      <c r="P29" s="3">
        <f t="shared" si="3"/>
        <v>444</v>
      </c>
      <c r="Q29" s="3">
        <f t="shared" si="3"/>
        <v>109</v>
      </c>
      <c r="R29" s="3">
        <f t="shared" si="3"/>
        <v>0</v>
      </c>
      <c r="S29" s="3">
        <f t="shared" si="3"/>
        <v>0</v>
      </c>
    </row>
    <row r="30" spans="1:19" x14ac:dyDescent="0.35">
      <c r="A30" s="2" t="str">
        <f>"101601"</f>
        <v>101601</v>
      </c>
      <c r="B30" s="2" t="s">
        <v>52</v>
      </c>
      <c r="C30" s="2" t="s">
        <v>53</v>
      </c>
      <c r="D30" s="2" t="s">
        <v>39</v>
      </c>
      <c r="E30" s="2">
        <v>59929</v>
      </c>
      <c r="F30" s="2">
        <v>49694</v>
      </c>
      <c r="G30" s="2">
        <v>49537</v>
      </c>
      <c r="H30" s="2">
        <v>157</v>
      </c>
      <c r="I30" s="2">
        <v>157</v>
      </c>
      <c r="J30" s="2">
        <v>89</v>
      </c>
      <c r="K30" s="2">
        <v>0</v>
      </c>
      <c r="L30" s="2">
        <v>68</v>
      </c>
      <c r="M30" s="2">
        <v>0</v>
      </c>
      <c r="N30" s="2">
        <v>475</v>
      </c>
      <c r="O30" s="2">
        <v>115</v>
      </c>
      <c r="P30" s="2">
        <v>292</v>
      </c>
      <c r="Q30" s="2">
        <v>68</v>
      </c>
      <c r="R30" s="2">
        <v>0</v>
      </c>
      <c r="S30" s="2">
        <v>0</v>
      </c>
    </row>
    <row r="31" spans="1:19" x14ac:dyDescent="0.35">
      <c r="A31" s="2" t="str">
        <f>"101602"</f>
        <v>101602</v>
      </c>
      <c r="B31" s="2" t="s">
        <v>54</v>
      </c>
      <c r="C31" s="2" t="s">
        <v>53</v>
      </c>
      <c r="D31" s="2" t="s">
        <v>39</v>
      </c>
      <c r="E31" s="2">
        <v>3348</v>
      </c>
      <c r="F31" s="2">
        <v>2781</v>
      </c>
      <c r="G31" s="2">
        <v>2765</v>
      </c>
      <c r="H31" s="2">
        <v>16</v>
      </c>
      <c r="I31" s="2">
        <v>16</v>
      </c>
      <c r="J31" s="2">
        <v>14</v>
      </c>
      <c r="K31" s="2">
        <v>0</v>
      </c>
      <c r="L31" s="2">
        <v>2</v>
      </c>
      <c r="M31" s="2">
        <v>0</v>
      </c>
      <c r="N31" s="2">
        <v>16</v>
      </c>
      <c r="O31" s="2">
        <v>7</v>
      </c>
      <c r="P31" s="2">
        <v>7</v>
      </c>
      <c r="Q31" s="2">
        <v>2</v>
      </c>
      <c r="R31" s="2">
        <v>0</v>
      </c>
      <c r="S31" s="2">
        <v>0</v>
      </c>
    </row>
    <row r="32" spans="1:19" x14ac:dyDescent="0.35">
      <c r="A32" s="2" t="str">
        <f>"101603"</f>
        <v>101603</v>
      </c>
      <c r="B32" s="2" t="s">
        <v>55</v>
      </c>
      <c r="C32" s="2" t="s">
        <v>53</v>
      </c>
      <c r="D32" s="2" t="s">
        <v>39</v>
      </c>
      <c r="E32" s="2">
        <v>2211</v>
      </c>
      <c r="F32" s="2">
        <v>1733</v>
      </c>
      <c r="G32" s="2">
        <v>1682</v>
      </c>
      <c r="H32" s="2">
        <v>51</v>
      </c>
      <c r="I32" s="2">
        <v>51</v>
      </c>
      <c r="J32" s="2">
        <v>43</v>
      </c>
      <c r="K32" s="2">
        <v>0</v>
      </c>
      <c r="L32" s="2">
        <v>8</v>
      </c>
      <c r="M32" s="2">
        <v>0</v>
      </c>
      <c r="N32" s="2">
        <v>15</v>
      </c>
      <c r="O32" s="2">
        <v>3</v>
      </c>
      <c r="P32" s="2">
        <v>4</v>
      </c>
      <c r="Q32" s="2">
        <v>8</v>
      </c>
      <c r="R32" s="2">
        <v>0</v>
      </c>
      <c r="S32" s="2">
        <v>0</v>
      </c>
    </row>
    <row r="33" spans="1:19" x14ac:dyDescent="0.35">
      <c r="A33" s="2" t="str">
        <f>"101604"</f>
        <v>101604</v>
      </c>
      <c r="B33" s="2" t="s">
        <v>56</v>
      </c>
      <c r="C33" s="2" t="s">
        <v>53</v>
      </c>
      <c r="D33" s="2" t="s">
        <v>39</v>
      </c>
      <c r="E33" s="2">
        <v>5185</v>
      </c>
      <c r="F33" s="2">
        <v>4147</v>
      </c>
      <c r="G33" s="2">
        <v>4112</v>
      </c>
      <c r="H33" s="2">
        <v>35</v>
      </c>
      <c r="I33" s="2">
        <v>35</v>
      </c>
      <c r="J33" s="2">
        <v>34</v>
      </c>
      <c r="K33" s="2">
        <v>0</v>
      </c>
      <c r="L33" s="2">
        <v>1</v>
      </c>
      <c r="M33" s="2">
        <v>0</v>
      </c>
      <c r="N33" s="2">
        <v>19</v>
      </c>
      <c r="O33" s="2">
        <v>6</v>
      </c>
      <c r="P33" s="2">
        <v>12</v>
      </c>
      <c r="Q33" s="2">
        <v>1</v>
      </c>
      <c r="R33" s="2">
        <v>0</v>
      </c>
      <c r="S33" s="2">
        <v>0</v>
      </c>
    </row>
    <row r="34" spans="1:19" x14ac:dyDescent="0.35">
      <c r="A34" s="2" t="str">
        <f>"101605"</f>
        <v>101605</v>
      </c>
      <c r="B34" s="2" t="s">
        <v>57</v>
      </c>
      <c r="C34" s="2" t="s">
        <v>53</v>
      </c>
      <c r="D34" s="2" t="s">
        <v>39</v>
      </c>
      <c r="E34" s="2">
        <v>3822</v>
      </c>
      <c r="F34" s="2">
        <v>3217</v>
      </c>
      <c r="G34" s="2">
        <v>3163</v>
      </c>
      <c r="H34" s="2">
        <v>54</v>
      </c>
      <c r="I34" s="2">
        <v>54</v>
      </c>
      <c r="J34" s="2">
        <v>50</v>
      </c>
      <c r="K34" s="2">
        <v>1</v>
      </c>
      <c r="L34" s="2">
        <v>3</v>
      </c>
      <c r="M34" s="2">
        <v>0</v>
      </c>
      <c r="N34" s="2">
        <v>26</v>
      </c>
      <c r="O34" s="2">
        <v>10</v>
      </c>
      <c r="P34" s="2">
        <v>13</v>
      </c>
      <c r="Q34" s="2">
        <v>3</v>
      </c>
      <c r="R34" s="2">
        <v>0</v>
      </c>
      <c r="S34" s="2">
        <v>0</v>
      </c>
    </row>
    <row r="35" spans="1:19" x14ac:dyDescent="0.35">
      <c r="A35" s="2" t="str">
        <f>"101606"</f>
        <v>101606</v>
      </c>
      <c r="B35" s="2" t="s">
        <v>58</v>
      </c>
      <c r="C35" s="2" t="s">
        <v>53</v>
      </c>
      <c r="D35" s="2" t="s">
        <v>39</v>
      </c>
      <c r="E35" s="2">
        <v>7021</v>
      </c>
      <c r="F35" s="2">
        <v>5525</v>
      </c>
      <c r="G35" s="2">
        <v>5472</v>
      </c>
      <c r="H35" s="2">
        <v>53</v>
      </c>
      <c r="I35" s="2">
        <v>53</v>
      </c>
      <c r="J35" s="2">
        <v>42</v>
      </c>
      <c r="K35" s="2">
        <v>4</v>
      </c>
      <c r="L35" s="2">
        <v>7</v>
      </c>
      <c r="M35" s="2">
        <v>0</v>
      </c>
      <c r="N35" s="2">
        <v>21</v>
      </c>
      <c r="O35" s="2">
        <v>9</v>
      </c>
      <c r="P35" s="2">
        <v>5</v>
      </c>
      <c r="Q35" s="2">
        <v>7</v>
      </c>
      <c r="R35" s="2">
        <v>0</v>
      </c>
      <c r="S35" s="2">
        <v>0</v>
      </c>
    </row>
    <row r="36" spans="1:19" x14ac:dyDescent="0.35">
      <c r="A36" s="2" t="str">
        <f>"101607"</f>
        <v>101607</v>
      </c>
      <c r="B36" s="2" t="s">
        <v>59</v>
      </c>
      <c r="C36" s="2" t="s">
        <v>53</v>
      </c>
      <c r="D36" s="2" t="s">
        <v>39</v>
      </c>
      <c r="E36" s="2">
        <v>6145</v>
      </c>
      <c r="F36" s="2">
        <v>4970</v>
      </c>
      <c r="G36" s="2">
        <v>4888</v>
      </c>
      <c r="H36" s="2">
        <v>82</v>
      </c>
      <c r="I36" s="2">
        <v>82</v>
      </c>
      <c r="J36" s="2">
        <v>80</v>
      </c>
      <c r="K36" s="2">
        <v>0</v>
      </c>
      <c r="L36" s="2">
        <v>2</v>
      </c>
      <c r="M36" s="2">
        <v>0</v>
      </c>
      <c r="N36" s="2">
        <v>25</v>
      </c>
      <c r="O36" s="2">
        <v>6</v>
      </c>
      <c r="P36" s="2">
        <v>17</v>
      </c>
      <c r="Q36" s="2">
        <v>2</v>
      </c>
      <c r="R36" s="2">
        <v>0</v>
      </c>
      <c r="S36" s="2">
        <v>0</v>
      </c>
    </row>
    <row r="37" spans="1:19" x14ac:dyDescent="0.35">
      <c r="A37" s="2" t="str">
        <f>"101608"</f>
        <v>101608</v>
      </c>
      <c r="B37" s="2" t="s">
        <v>60</v>
      </c>
      <c r="C37" s="2" t="s">
        <v>53</v>
      </c>
      <c r="D37" s="2" t="s">
        <v>39</v>
      </c>
      <c r="E37" s="2">
        <v>4742</v>
      </c>
      <c r="F37" s="2">
        <v>3901</v>
      </c>
      <c r="G37" s="2">
        <v>3842</v>
      </c>
      <c r="H37" s="2">
        <v>59</v>
      </c>
      <c r="I37" s="2">
        <v>59</v>
      </c>
      <c r="J37" s="2">
        <v>48</v>
      </c>
      <c r="K37" s="2">
        <v>0</v>
      </c>
      <c r="L37" s="2">
        <v>11</v>
      </c>
      <c r="M37" s="2">
        <v>0</v>
      </c>
      <c r="N37" s="2">
        <v>41</v>
      </c>
      <c r="O37" s="2">
        <v>10</v>
      </c>
      <c r="P37" s="2">
        <v>20</v>
      </c>
      <c r="Q37" s="2">
        <v>11</v>
      </c>
      <c r="R37" s="2">
        <v>0</v>
      </c>
      <c r="S37" s="2">
        <v>0</v>
      </c>
    </row>
    <row r="38" spans="1:19" x14ac:dyDescent="0.35">
      <c r="A38" s="2" t="str">
        <f>"101609"</f>
        <v>101609</v>
      </c>
      <c r="B38" s="2" t="s">
        <v>61</v>
      </c>
      <c r="C38" s="2" t="s">
        <v>53</v>
      </c>
      <c r="D38" s="2" t="s">
        <v>39</v>
      </c>
      <c r="E38" s="2">
        <v>11096</v>
      </c>
      <c r="F38" s="2">
        <v>8765</v>
      </c>
      <c r="G38" s="2">
        <v>8722</v>
      </c>
      <c r="H38" s="2">
        <v>43</v>
      </c>
      <c r="I38" s="2">
        <v>43</v>
      </c>
      <c r="J38" s="2">
        <v>38</v>
      </c>
      <c r="K38" s="2">
        <v>1</v>
      </c>
      <c r="L38" s="2">
        <v>4</v>
      </c>
      <c r="M38" s="2">
        <v>0</v>
      </c>
      <c r="N38" s="2">
        <v>58</v>
      </c>
      <c r="O38" s="2">
        <v>12</v>
      </c>
      <c r="P38" s="2">
        <v>42</v>
      </c>
      <c r="Q38" s="2">
        <v>4</v>
      </c>
      <c r="R38" s="2">
        <v>0</v>
      </c>
      <c r="S38" s="2">
        <v>0</v>
      </c>
    </row>
    <row r="39" spans="1:19" x14ac:dyDescent="0.35">
      <c r="A39" s="2" t="str">
        <f>"101610"</f>
        <v>101610</v>
      </c>
      <c r="B39" s="2" t="s">
        <v>62</v>
      </c>
      <c r="C39" s="2" t="s">
        <v>53</v>
      </c>
      <c r="D39" s="2" t="s">
        <v>39</v>
      </c>
      <c r="E39" s="2">
        <v>7801</v>
      </c>
      <c r="F39" s="2">
        <v>6299</v>
      </c>
      <c r="G39" s="2">
        <v>6276</v>
      </c>
      <c r="H39" s="2">
        <v>23</v>
      </c>
      <c r="I39" s="2">
        <v>23</v>
      </c>
      <c r="J39" s="2">
        <v>21</v>
      </c>
      <c r="K39" s="2">
        <v>1</v>
      </c>
      <c r="L39" s="2">
        <v>1</v>
      </c>
      <c r="M39" s="2">
        <v>0</v>
      </c>
      <c r="N39" s="2">
        <v>36</v>
      </c>
      <c r="O39" s="2">
        <v>17</v>
      </c>
      <c r="P39" s="2">
        <v>18</v>
      </c>
      <c r="Q39" s="2">
        <v>1</v>
      </c>
      <c r="R39" s="2">
        <v>0</v>
      </c>
      <c r="S39" s="2">
        <v>0</v>
      </c>
    </row>
    <row r="40" spans="1:19" x14ac:dyDescent="0.35">
      <c r="A40" s="2" t="str">
        <f>"101611"</f>
        <v>101611</v>
      </c>
      <c r="B40" s="2" t="s">
        <v>63</v>
      </c>
      <c r="C40" s="2" t="s">
        <v>53</v>
      </c>
      <c r="D40" s="2" t="s">
        <v>39</v>
      </c>
      <c r="E40" s="2">
        <v>3358</v>
      </c>
      <c r="F40" s="2">
        <v>2682</v>
      </c>
      <c r="G40" s="2">
        <v>2651</v>
      </c>
      <c r="H40" s="2">
        <v>31</v>
      </c>
      <c r="I40" s="2">
        <v>31</v>
      </c>
      <c r="J40" s="2">
        <v>29</v>
      </c>
      <c r="K40" s="2">
        <v>0</v>
      </c>
      <c r="L40" s="2">
        <v>2</v>
      </c>
      <c r="M40" s="2">
        <v>0</v>
      </c>
      <c r="N40" s="2">
        <v>18</v>
      </c>
      <c r="O40" s="2">
        <v>2</v>
      </c>
      <c r="P40" s="2">
        <v>14</v>
      </c>
      <c r="Q40" s="2">
        <v>2</v>
      </c>
      <c r="R40" s="2">
        <v>0</v>
      </c>
      <c r="S40" s="2">
        <v>0</v>
      </c>
    </row>
    <row r="41" spans="1:19" x14ac:dyDescent="0.35">
      <c r="A41" s="1" t="s">
        <v>37</v>
      </c>
      <c r="B41" s="1"/>
      <c r="C41" s="1"/>
      <c r="D41" s="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35">
      <c r="A42" s="2" t="str">
        <f>"106301"</f>
        <v>106301</v>
      </c>
      <c r="B42" s="2" t="s">
        <v>38</v>
      </c>
      <c r="C42" s="2" t="s">
        <v>39</v>
      </c>
      <c r="D42" s="2"/>
      <c r="E42" s="2">
        <v>46399</v>
      </c>
      <c r="F42" s="2">
        <v>37820</v>
      </c>
      <c r="G42" s="2">
        <v>37584</v>
      </c>
      <c r="H42" s="2">
        <v>236</v>
      </c>
      <c r="I42" s="2">
        <v>230</v>
      </c>
      <c r="J42" s="2">
        <v>153</v>
      </c>
      <c r="K42" s="2">
        <v>17</v>
      </c>
      <c r="L42" s="2">
        <v>60</v>
      </c>
      <c r="M42" s="2">
        <v>6</v>
      </c>
      <c r="N42" s="2">
        <v>349</v>
      </c>
      <c r="O42" s="2">
        <v>30</v>
      </c>
      <c r="P42" s="2">
        <v>259</v>
      </c>
      <c r="Q42" s="2">
        <v>60</v>
      </c>
      <c r="R42" s="2">
        <v>0</v>
      </c>
      <c r="S42" s="2">
        <v>0</v>
      </c>
    </row>
    <row r="43" spans="1:19" x14ac:dyDescent="0.35">
      <c r="A43" s="9" t="s">
        <v>40</v>
      </c>
      <c r="B43" s="9"/>
      <c r="C43" s="9"/>
      <c r="D43" s="9"/>
      <c r="E43" s="3">
        <f>SUM(E42,E29,E19,E12,E3)</f>
        <v>325167</v>
      </c>
      <c r="F43" s="3">
        <f t="shared" ref="F43:S43" si="4">SUM(F42,F29,F19,F12,F3)</f>
        <v>264112</v>
      </c>
      <c r="G43" s="3">
        <f t="shared" si="4"/>
        <v>262274</v>
      </c>
      <c r="H43" s="3">
        <f t="shared" si="4"/>
        <v>1838</v>
      </c>
      <c r="I43" s="3">
        <f t="shared" si="4"/>
        <v>1829</v>
      </c>
      <c r="J43" s="3">
        <f t="shared" si="4"/>
        <v>1520</v>
      </c>
      <c r="K43" s="3">
        <f t="shared" si="4"/>
        <v>35</v>
      </c>
      <c r="L43" s="3">
        <f t="shared" si="4"/>
        <v>274</v>
      </c>
      <c r="M43" s="3">
        <f t="shared" si="4"/>
        <v>9</v>
      </c>
      <c r="N43" s="3">
        <f t="shared" si="4"/>
        <v>2120</v>
      </c>
      <c r="O43" s="3">
        <f t="shared" si="4"/>
        <v>435</v>
      </c>
      <c r="P43" s="3">
        <f t="shared" si="4"/>
        <v>1411</v>
      </c>
      <c r="Q43" s="3">
        <f t="shared" si="4"/>
        <v>274</v>
      </c>
      <c r="R43" s="3">
        <f t="shared" si="4"/>
        <v>0</v>
      </c>
      <c r="S43" s="3">
        <f t="shared" si="4"/>
        <v>0</v>
      </c>
    </row>
  </sheetData>
  <mergeCells count="1">
    <mergeCell ref="A1:S1"/>
  </mergeCells>
  <printOptions horizontalCentered="1" verticalCentered="1"/>
  <pageMargins left="0.25" right="0.25" top="0.3" bottom="0.32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2019-01-17T09:23:31Z</cp:lastPrinted>
  <dcterms:created xsi:type="dcterms:W3CDTF">2016-07-15T09:03:11Z</dcterms:created>
  <dcterms:modified xsi:type="dcterms:W3CDTF">2022-07-25T11:02:29Z</dcterms:modified>
</cp:coreProperties>
</file>